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32460B5-4076-4F99-AE15-981D36168DCA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Sheet1 (2)" sheetId="8" r:id="rId1"/>
    <sheet name="Sheet1" sheetId="9" r:id="rId2"/>
    <sheet name="Sheet2" sheetId="3" r:id="rId3"/>
    <sheet name="Sheet3 " sheetId="11" r:id="rId4"/>
    <sheet name="Sheet4.5" sheetId="5" r:id="rId5"/>
    <sheet name="Sheet6 " sheetId="10" r:id="rId6"/>
  </sheets>
  <definedNames>
    <definedName name="_xlnm.Print_Area" localSheetId="1">Sheet1!$A$1:$F$931</definedName>
    <definedName name="_xlnm.Print_Area" localSheetId="2">Sheet2!$A$1:$I$338</definedName>
    <definedName name="_xlnm.Print_Area" localSheetId="3">'Sheet3 '!$A$1:$F$641</definedName>
    <definedName name="_xlnm.Print_Area" localSheetId="4">Sheet4.5!$A$1:$F$92</definedName>
    <definedName name="_xlnm.Print_Area" localSheetId="5">'Sheet6 '!$A$1:$H$499</definedName>
    <definedName name="_xlnm.Print_Titles" localSheetId="1">Sheet1!#REF!</definedName>
    <definedName name="_xlnm.Print_Titles" localSheetId="0">'Sheet1 (2)'!#REF!</definedName>
    <definedName name="_xlnm.Print_Titles" localSheetId="2">Sheet2!$8:$10</definedName>
    <definedName name="_xlnm.Print_Titles" localSheetId="3">'Sheet3 '!$9:$11</definedName>
    <definedName name="_xlnm.Print_Titles" localSheetId="5">'Sheet6 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0" i="10" l="1"/>
  <c r="G498" i="10"/>
  <c r="F498" i="10" s="1"/>
  <c r="E38" i="11"/>
  <c r="D38" i="11" s="1"/>
  <c r="E173" i="11"/>
  <c r="O194" i="10"/>
  <c r="H245" i="10"/>
  <c r="H234" i="10" s="1"/>
  <c r="G237" i="10"/>
  <c r="G234" i="10" s="1"/>
  <c r="E22" i="11"/>
  <c r="D22" i="11" s="1"/>
  <c r="O237" i="10"/>
  <c r="P236" i="10"/>
  <c r="O236" i="10"/>
  <c r="E91" i="11"/>
  <c r="D91" i="11" s="1"/>
  <c r="D89" i="11" s="1"/>
  <c r="D87" i="11" s="1"/>
  <c r="O245" i="10"/>
  <c r="G253" i="10"/>
  <c r="G251" i="10" s="1"/>
  <c r="E5" i="9"/>
  <c r="E2" i="9" s="1"/>
  <c r="F194" i="11"/>
  <c r="H116" i="3"/>
  <c r="I213" i="3"/>
  <c r="G242" i="3"/>
  <c r="H240" i="3"/>
  <c r="G240" i="3" s="1"/>
  <c r="F183" i="11"/>
  <c r="D183" i="11" s="1"/>
  <c r="E142" i="11"/>
  <c r="E137" i="11" s="1"/>
  <c r="G69" i="10"/>
  <c r="G67" i="10" s="1"/>
  <c r="G17" i="10"/>
  <c r="E57" i="11"/>
  <c r="D57" i="11" s="1"/>
  <c r="E61" i="11"/>
  <c r="D61" i="11" s="1"/>
  <c r="H226" i="10"/>
  <c r="F226" i="10" s="1"/>
  <c r="D123" i="11"/>
  <c r="D119" i="11"/>
  <c r="E119" i="11"/>
  <c r="E71" i="11"/>
  <c r="D71" i="11" s="1"/>
  <c r="E34" i="11"/>
  <c r="D34" i="11" s="1"/>
  <c r="F81" i="10"/>
  <c r="P83" i="10"/>
  <c r="H192" i="10"/>
  <c r="G192" i="10"/>
  <c r="F194" i="10"/>
  <c r="F190" i="10" s="1"/>
  <c r="F79" i="10"/>
  <c r="F255" i="10"/>
  <c r="H356" i="10"/>
  <c r="H354" i="10" s="1"/>
  <c r="H352" i="10" s="1"/>
  <c r="G356" i="10"/>
  <c r="G354" i="10" s="1"/>
  <c r="F409" i="10"/>
  <c r="F119" i="11"/>
  <c r="J23" i="10"/>
  <c r="F254" i="10"/>
  <c r="F230" i="11"/>
  <c r="F228" i="11" s="1"/>
  <c r="D70" i="9"/>
  <c r="F67" i="9"/>
  <c r="E20" i="11"/>
  <c r="M359" i="10"/>
  <c r="F402" i="10"/>
  <c r="F401" i="10"/>
  <c r="H399" i="10"/>
  <c r="H397" i="10"/>
  <c r="G399" i="10"/>
  <c r="F367" i="10"/>
  <c r="G397" i="10"/>
  <c r="M321" i="10"/>
  <c r="M292" i="10"/>
  <c r="N292" i="10"/>
  <c r="G365" i="10"/>
  <c r="H222" i="3"/>
  <c r="G222" i="3" s="1"/>
  <c r="F84" i="10"/>
  <c r="F85" i="10"/>
  <c r="H319" i="10"/>
  <c r="H317" i="10" s="1"/>
  <c r="H307" i="10" s="1"/>
  <c r="G319" i="10"/>
  <c r="G317" i="10" s="1"/>
  <c r="G307" i="10" s="1"/>
  <c r="F321" i="10"/>
  <c r="F319" i="10"/>
  <c r="F317" i="10" s="1"/>
  <c r="F307" i="10" s="1"/>
  <c r="F292" i="10"/>
  <c r="F290" i="10"/>
  <c r="F288" i="10" s="1"/>
  <c r="G290" i="10"/>
  <c r="G288" i="10" s="1"/>
  <c r="G278" i="10" s="1"/>
  <c r="H290" i="10"/>
  <c r="H288" i="10" s="1"/>
  <c r="H278" i="10" s="1"/>
  <c r="F278" i="10" s="1"/>
  <c r="F246" i="10"/>
  <c r="F247" i="10"/>
  <c r="F248" i="10"/>
  <c r="F249" i="10"/>
  <c r="H69" i="10"/>
  <c r="H67" i="10" s="1"/>
  <c r="H251" i="10"/>
  <c r="F67" i="5"/>
  <c r="D67" i="5" s="1"/>
  <c r="D70" i="5"/>
  <c r="F410" i="10"/>
  <c r="H407" i="10"/>
  <c r="I247" i="3" s="1"/>
  <c r="I245" i="3" s="1"/>
  <c r="I243" i="3" s="1"/>
  <c r="E96" i="9"/>
  <c r="D99" i="9"/>
  <c r="H310" i="3"/>
  <c r="H308" i="3" s="1"/>
  <c r="E47" i="11"/>
  <c r="D47" i="11"/>
  <c r="E35" i="11"/>
  <c r="D35" i="11"/>
  <c r="J24" i="10"/>
  <c r="J22" i="10"/>
  <c r="J21" i="10"/>
  <c r="J19" i="10"/>
  <c r="J38" i="10"/>
  <c r="J34" i="10"/>
  <c r="J33" i="10"/>
  <c r="E60" i="11"/>
  <c r="D60" i="11" s="1"/>
  <c r="E43" i="11"/>
  <c r="D43" i="11" s="1"/>
  <c r="E33" i="11"/>
  <c r="D33" i="11" s="1"/>
  <c r="E21" i="11"/>
  <c r="D21" i="11" s="1"/>
  <c r="E36" i="11"/>
  <c r="D36" i="11" s="1"/>
  <c r="E37" i="11"/>
  <c r="D37" i="11" s="1"/>
  <c r="E42" i="11"/>
  <c r="E48" i="11"/>
  <c r="D48" i="11" s="1"/>
  <c r="E49" i="11"/>
  <c r="D49" i="11" s="1"/>
  <c r="E50" i="11"/>
  <c r="D50" i="11" s="1"/>
  <c r="E51" i="11"/>
  <c r="D51" i="11" s="1"/>
  <c r="E52" i="11"/>
  <c r="D52" i="11" s="1"/>
  <c r="E53" i="11"/>
  <c r="D53" i="11" s="1"/>
  <c r="E54" i="11"/>
  <c r="D54" i="11" s="1"/>
  <c r="E64" i="11"/>
  <c r="D64" i="11" s="1"/>
  <c r="E67" i="11"/>
  <c r="D67" i="11" s="1"/>
  <c r="E70" i="11"/>
  <c r="D70" i="11" s="1"/>
  <c r="E151" i="11"/>
  <c r="D151" i="11" s="1"/>
  <c r="E156" i="11"/>
  <c r="E152" i="11" s="1"/>
  <c r="D152" i="11" s="1"/>
  <c r="F189" i="11"/>
  <c r="F76" i="10"/>
  <c r="F22" i="10"/>
  <c r="F14" i="10"/>
  <c r="F257" i="10"/>
  <c r="F256" i="10"/>
  <c r="F258" i="10"/>
  <c r="F260" i="10"/>
  <c r="F261" i="10"/>
  <c r="F298" i="10"/>
  <c r="F297" i="10"/>
  <c r="F28" i="10"/>
  <c r="F19" i="10"/>
  <c r="I308" i="3"/>
  <c r="I306" i="3"/>
  <c r="I295" i="3"/>
  <c r="D65" i="11"/>
  <c r="D66" i="11"/>
  <c r="D68" i="11"/>
  <c r="D69" i="11"/>
  <c r="F78" i="10"/>
  <c r="D11" i="9"/>
  <c r="D19" i="9"/>
  <c r="D7" i="9"/>
  <c r="E55" i="9"/>
  <c r="E40" i="9" s="1"/>
  <c r="D62" i="9"/>
  <c r="F75" i="10"/>
  <c r="E61" i="5"/>
  <c r="D61" i="5" s="1"/>
  <c r="F52" i="5"/>
  <c r="D52" i="5"/>
  <c r="D65" i="5"/>
  <c r="F71" i="10"/>
  <c r="D61" i="9"/>
  <c r="D59" i="9"/>
  <c r="D66" i="5"/>
  <c r="D63" i="5"/>
  <c r="G295" i="10"/>
  <c r="H177" i="3"/>
  <c r="H175" i="3" s="1"/>
  <c r="H295" i="10"/>
  <c r="I177" i="3" s="1"/>
  <c r="I175" i="3" s="1"/>
  <c r="I164" i="3" s="1"/>
  <c r="F244" i="10"/>
  <c r="D22" i="9"/>
  <c r="F237" i="10"/>
  <c r="F21" i="10"/>
  <c r="H17" i="10"/>
  <c r="I16" i="3" s="1"/>
  <c r="I14" i="3" s="1"/>
  <c r="I12" i="3" s="1"/>
  <c r="H15" i="10"/>
  <c r="H13" i="10" s="1"/>
  <c r="F80" i="10"/>
  <c r="F31" i="10"/>
  <c r="F74" i="10"/>
  <c r="F73" i="10"/>
  <c r="F72" i="10"/>
  <c r="G479" i="10"/>
  <c r="F479" i="10" s="1"/>
  <c r="D69" i="5"/>
  <c r="E116" i="9"/>
  <c r="D116" i="9" s="1"/>
  <c r="E83" i="9"/>
  <c r="D83" i="9" s="1"/>
  <c r="D89" i="9"/>
  <c r="F239" i="10"/>
  <c r="F82" i="10"/>
  <c r="F77" i="10"/>
  <c r="F40" i="10"/>
  <c r="F481" i="10"/>
  <c r="F243" i="10"/>
  <c r="F242" i="10"/>
  <c r="F241" i="10"/>
  <c r="F240" i="10"/>
  <c r="F238" i="10"/>
  <c r="F236" i="10"/>
  <c r="F39" i="10"/>
  <c r="F38" i="10"/>
  <c r="F37" i="10"/>
  <c r="F36" i="10"/>
  <c r="F35" i="10"/>
  <c r="F34" i="10"/>
  <c r="F33" i="10"/>
  <c r="F32" i="10"/>
  <c r="F30" i="10"/>
  <c r="F29" i="10"/>
  <c r="F27" i="10"/>
  <c r="F26" i="10"/>
  <c r="F25" i="10"/>
  <c r="F24" i="10"/>
  <c r="F23" i="10"/>
  <c r="F20" i="10"/>
  <c r="D63" i="9"/>
  <c r="E90" i="9"/>
  <c r="E101" i="9"/>
  <c r="D101" i="9" s="1"/>
  <c r="F74" i="9"/>
  <c r="D9" i="9"/>
  <c r="D10" i="9"/>
  <c r="D12" i="9"/>
  <c r="D13" i="9"/>
  <c r="D16" i="9"/>
  <c r="D17" i="9"/>
  <c r="D58" i="9"/>
  <c r="D86" i="9"/>
  <c r="D94" i="9"/>
  <c r="D95" i="9"/>
  <c r="D104" i="9"/>
  <c r="D121" i="9"/>
  <c r="D100" i="9"/>
  <c r="F228" i="10"/>
  <c r="F83" i="10"/>
  <c r="D42" i="11"/>
  <c r="E50" i="5"/>
  <c r="E20" i="5" s="1"/>
  <c r="E18" i="5" s="1"/>
  <c r="H193" i="3"/>
  <c r="H191" i="3"/>
  <c r="H184" i="3" s="1"/>
  <c r="G184" i="3" s="1"/>
  <c r="G496" i="10"/>
  <c r="F496" i="10" s="1"/>
  <c r="E109" i="11"/>
  <c r="D109" i="11" s="1"/>
  <c r="F435" i="10"/>
  <c r="G190" i="10"/>
  <c r="G156" i="10"/>
  <c r="D142" i="11"/>
  <c r="F365" i="10"/>
  <c r="D194" i="11"/>
  <c r="D156" i="11"/>
  <c r="E58" i="11"/>
  <c r="D58" i="11" s="1"/>
  <c r="I174" i="3"/>
  <c r="G293" i="10"/>
  <c r="I193" i="3"/>
  <c r="I191" i="3" s="1"/>
  <c r="I184" i="3" s="1"/>
  <c r="I34" i="3"/>
  <c r="I36" i="3" s="1"/>
  <c r="F245" i="10"/>
  <c r="M245" i="10"/>
  <c r="H293" i="10"/>
  <c r="F259" i="10"/>
  <c r="F187" i="11"/>
  <c r="D187" i="11" s="1"/>
  <c r="H253" i="10"/>
  <c r="I151" i="3"/>
  <c r="I149" i="3" s="1"/>
  <c r="F399" i="10"/>
  <c r="F397" i="10" s="1"/>
  <c r="H405" i="10"/>
  <c r="H403" i="10" s="1"/>
  <c r="F293" i="10"/>
  <c r="F184" i="11"/>
  <c r="D184" i="11" s="1"/>
  <c r="D189" i="11"/>
  <c r="F61" i="5"/>
  <c r="G310" i="3"/>
  <c r="H190" i="10"/>
  <c r="F370" i="10"/>
  <c r="F50" i="5"/>
  <c r="D50" i="5" s="1"/>
  <c r="D2" i="9"/>
  <c r="G368" i="10"/>
  <c r="F368" i="10" s="1"/>
  <c r="G407" i="10"/>
  <c r="H247" i="3" s="1"/>
  <c r="F358" i="10"/>
  <c r="F356" i="10"/>
  <c r="F354" i="10" s="1"/>
  <c r="G405" i="10"/>
  <c r="D20" i="11"/>
  <c r="I118" i="3"/>
  <c r="G118" i="3" s="1"/>
  <c r="G116" i="3" s="1"/>
  <c r="H217" i="3"/>
  <c r="G217" i="3" s="1"/>
  <c r="H223" i="3"/>
  <c r="H218" i="3" s="1"/>
  <c r="G218" i="3" s="1"/>
  <c r="I116" i="3"/>
  <c r="D96" i="9" l="1"/>
  <c r="D90" i="9"/>
  <c r="F234" i="10"/>
  <c r="G232" i="10"/>
  <c r="G230" i="10" s="1"/>
  <c r="F230" i="10" s="1"/>
  <c r="G175" i="3"/>
  <c r="F67" i="10"/>
  <c r="D55" i="9"/>
  <c r="H151" i="3"/>
  <c r="H156" i="10"/>
  <c r="F156" i="10" s="1"/>
  <c r="F295" i="10"/>
  <c r="G193" i="3"/>
  <c r="G191" i="3" s="1"/>
  <c r="G223" i="3"/>
  <c r="F405" i="10"/>
  <c r="F20" i="5"/>
  <c r="E107" i="11"/>
  <c r="D230" i="11"/>
  <c r="G359" i="10"/>
  <c r="F359" i="10" s="1"/>
  <c r="F253" i="10"/>
  <c r="G177" i="3"/>
  <c r="E148" i="11"/>
  <c r="D148" i="11" s="1"/>
  <c r="H297" i="3"/>
  <c r="H174" i="3"/>
  <c r="G174" i="3" s="1"/>
  <c r="F17" i="10"/>
  <c r="I143" i="3"/>
  <c r="I141" i="3" s="1"/>
  <c r="G494" i="10"/>
  <c r="F494" i="10" s="1"/>
  <c r="G477" i="10"/>
  <c r="F192" i="10"/>
  <c r="D5" i="9"/>
  <c r="H306" i="3"/>
  <c r="G308" i="3"/>
  <c r="G492" i="10"/>
  <c r="F492" i="10" s="1"/>
  <c r="E171" i="11"/>
  <c r="D171" i="11" s="1"/>
  <c r="D173" i="11"/>
  <c r="G306" i="3"/>
  <c r="E40" i="11"/>
  <c r="D40" i="11" s="1"/>
  <c r="H232" i="10"/>
  <c r="H230" i="10" s="1"/>
  <c r="O230" i="10" s="1"/>
  <c r="I148" i="3"/>
  <c r="I146" i="3" s="1"/>
  <c r="I144" i="3" s="1"/>
  <c r="F182" i="11"/>
  <c r="P84" i="10"/>
  <c r="F210" i="11"/>
  <c r="D228" i="11"/>
  <c r="G141" i="3"/>
  <c r="I91" i="3"/>
  <c r="G143" i="3"/>
  <c r="H34" i="3"/>
  <c r="F69" i="10"/>
  <c r="E55" i="11"/>
  <c r="D55" i="11" s="1"/>
  <c r="G15" i="10"/>
  <c r="H16" i="3"/>
  <c r="E18" i="11"/>
  <c r="E16" i="11" s="1"/>
  <c r="D16" i="11" s="1"/>
  <c r="F232" i="10"/>
  <c r="H148" i="3"/>
  <c r="D137" i="11"/>
  <c r="D131" i="11" s="1"/>
  <c r="E131" i="11"/>
  <c r="F434" i="10"/>
  <c r="G432" i="10"/>
  <c r="G247" i="3"/>
  <c r="H245" i="3"/>
  <c r="F407" i="10"/>
  <c r="H213" i="3"/>
  <c r="G213" i="3" s="1"/>
  <c r="E89" i="11"/>
  <c r="E87" i="11" s="1"/>
  <c r="E74" i="9"/>
  <c r="E62" i="11"/>
  <c r="D62" i="11" s="1"/>
  <c r="E31" i="11"/>
  <c r="E45" i="11"/>
  <c r="D45" i="11" s="1"/>
  <c r="F251" i="10"/>
  <c r="F40" i="9"/>
  <c r="D67" i="9"/>
  <c r="J352" i="10"/>
  <c r="D107" i="11" l="1"/>
  <c r="E97" i="11"/>
  <c r="D97" i="11" s="1"/>
  <c r="G450" i="10"/>
  <c r="F450" i="10" s="1"/>
  <c r="F477" i="10"/>
  <c r="F18" i="5"/>
  <c r="D20" i="5"/>
  <c r="H295" i="3"/>
  <c r="G297" i="3"/>
  <c r="G352" i="10"/>
  <c r="F352" i="10" s="1"/>
  <c r="G151" i="3"/>
  <c r="H149" i="3"/>
  <c r="G149" i="3" s="1"/>
  <c r="H164" i="3"/>
  <c r="G164" i="3" s="1"/>
  <c r="H12" i="10"/>
  <c r="O12" i="10" s="1"/>
  <c r="E146" i="11"/>
  <c r="D146" i="11" s="1"/>
  <c r="D182" i="11"/>
  <c r="F179" i="11"/>
  <c r="D210" i="11"/>
  <c r="G91" i="3"/>
  <c r="I11" i="3"/>
  <c r="H36" i="3"/>
  <c r="G36" i="3" s="1"/>
  <c r="G34" i="3"/>
  <c r="G16" i="3"/>
  <c r="H14" i="3"/>
  <c r="F15" i="10"/>
  <c r="G13" i="10"/>
  <c r="F13" i="10" s="1"/>
  <c r="D18" i="11"/>
  <c r="G148" i="3"/>
  <c r="G146" i="3" s="1"/>
  <c r="G144" i="3" s="1"/>
  <c r="H146" i="3"/>
  <c r="H144" i="3" s="1"/>
  <c r="H263" i="3"/>
  <c r="F432" i="10"/>
  <c r="G430" i="10"/>
  <c r="G245" i="3"/>
  <c r="D40" i="9"/>
  <c r="E29" i="11"/>
  <c r="D31" i="11"/>
  <c r="D74" i="9"/>
  <c r="H274" i="3" l="1"/>
  <c r="G274" i="3" s="1"/>
  <c r="G295" i="3"/>
  <c r="F11" i="5"/>
  <c r="D11" i="5" s="1"/>
  <c r="D18" i="5"/>
  <c r="F177" i="11"/>
  <c r="D179" i="11"/>
  <c r="H12" i="3"/>
  <c r="G14" i="3"/>
  <c r="G12" i="3" s="1"/>
  <c r="H261" i="3"/>
  <c r="G263" i="3"/>
  <c r="G403" i="10"/>
  <c r="F430" i="10"/>
  <c r="D29" i="11"/>
  <c r="D14" i="11" s="1"/>
  <c r="E14" i="11"/>
  <c r="E12" i="11" s="1"/>
  <c r="M12" i="10"/>
  <c r="J13" i="10"/>
  <c r="F175" i="11" l="1"/>
  <c r="D177" i="11"/>
  <c r="F403" i="10"/>
  <c r="G12" i="10"/>
  <c r="P13" i="10" s="1"/>
  <c r="G261" i="3"/>
  <c r="H243" i="3"/>
  <c r="H12" i="11"/>
  <c r="D175" i="11" l="1"/>
  <c r="F12" i="11"/>
  <c r="D12" i="11" s="1"/>
  <c r="G12" i="11" s="1"/>
  <c r="J10" i="10"/>
  <c r="K12" i="10"/>
  <c r="F12" i="10"/>
  <c r="G243" i="3"/>
  <c r="H11" i="3"/>
  <c r="G11" i="3" s="1"/>
  <c r="J15" i="10" l="1"/>
  <c r="L12" i="10"/>
  <c r="J12" i="10"/>
</calcChain>
</file>

<file path=xl/sharedStrings.xml><?xml version="1.0" encoding="utf-8"?>
<sst xmlns="http://schemas.openxmlformats.org/spreadsheetml/2006/main" count="2855" uniqueCount="1037">
  <si>
    <t>ԱՐՄԱՎԻՐԻ</t>
  </si>
  <si>
    <t>ՄԱՐԶԻ (ԵՐԵՎԱՆ ՔԱՂԱՔԻ)</t>
  </si>
  <si>
    <t xml:space="preserve">                                (մարզի անվանումը)</t>
  </si>
  <si>
    <t>Փ Ա Ր Ա Ք Ա Ր</t>
  </si>
  <si>
    <t>ՀԱՄԱՅՆՔԻ</t>
  </si>
  <si>
    <t>/քաղաքային, գյուղական համայնքի անվանումը/</t>
  </si>
  <si>
    <t xml:space="preserve">2023   Թ Վ Ա Կ Ա Ն Ի     Բ Յ ՈՒ Ջ Ե </t>
  </si>
  <si>
    <t>Հաստատված է</t>
  </si>
  <si>
    <t>Փարաքար</t>
  </si>
  <si>
    <t>համայնքի</t>
  </si>
  <si>
    <t>/ամիս ամսաթիվը/</t>
  </si>
  <si>
    <t>ՀՀ Ֆինանսների նախարարության գործառական վարչություն</t>
  </si>
  <si>
    <t>/համայնքի բյուջեն սպասարկող տեղական գանձապետական բաժանմունքի անվանումը/</t>
  </si>
  <si>
    <t>ՀԱՄԱՅՆՔԻ ՂԵԿԱՎԱՐ`</t>
  </si>
  <si>
    <t>ԴԱՎԻԹ ԱՎԵՏԻՔԻ ՄԻՆԱՍՅԱՆ</t>
  </si>
  <si>
    <t>(հազար դրամով)</t>
  </si>
  <si>
    <t>Եկամտատեսակները</t>
  </si>
  <si>
    <t>Ընդամենը (ս.5+ս.6)</t>
  </si>
  <si>
    <t>այդ թվում`</t>
  </si>
  <si>
    <t>վարչական մաս</t>
  </si>
  <si>
    <t>ֆոնդային մաս</t>
  </si>
  <si>
    <t>1</t>
  </si>
  <si>
    <t>X</t>
  </si>
  <si>
    <t xml:space="preserve">այդ թվում`  </t>
  </si>
  <si>
    <t>Գույքահարկ համայնքների վարչական տարածքներում գտնվող շենքերի և շինությունների համար</t>
  </si>
  <si>
    <t>Անշարժ գույքի հարկ</t>
  </si>
  <si>
    <t>Գույքահարկ փոխադրամիջոցների համար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</si>
  <si>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</si>
  <si>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</si>
  <si>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1145)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</si>
  <si>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</si>
  <si>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1132</t>
  </si>
  <si>
    <r>
      <t>ա) Համայնքի տարածքում նոր շենքերի, շինությունների (ներառյալ ոչ հիմնական)  շինարարություն (տեղադրման) թույլտվության համար</t>
    </r>
    <r>
      <rPr>
        <sz val="9"/>
        <rFont val="GHEA Grapalat"/>
        <family val="3"/>
      </rPr>
      <t xml:space="preserve"> (տող 1133 + տող 1334),  </t>
    </r>
  </si>
  <si>
    <t>N</t>
  </si>
  <si>
    <t>որից`</t>
  </si>
  <si>
    <t>Ա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</si>
  <si>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</si>
  <si>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</si>
  <si>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</si>
  <si>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</si>
  <si>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</si>
  <si>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</si>
  <si>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Հողի հարկ համայնքների վարչական տարածքներում գտնվող հողերի համար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</si>
  <si>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</si>
  <si>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</si>
  <si>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</si>
  <si>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</si>
  <si>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Հողերի վարձակալության վարձավճարներ</t>
  </si>
  <si>
    <t>x</t>
  </si>
  <si>
    <t>1138</t>
  </si>
  <si>
    <t>ե) Համայնքի տարածքում բացօթյա վաճառք կազմակերպելու թույլտվության համար</t>
  </si>
  <si>
    <t>Այլ գույքի վարձակալության վարձավճարներ</t>
  </si>
  <si>
    <t>1139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</si>
  <si>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</si>
  <si>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</si>
  <si>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</si>
  <si>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</si>
  <si>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</si>
  <si>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</si>
  <si>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</si>
  <si>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</si>
  <si>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</si>
  <si>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</si>
  <si>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</si>
  <si>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</si>
  <si>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</si>
  <si>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1146</t>
  </si>
  <si>
    <t>ժգ) Ավտոկայանատեղի համար</t>
  </si>
  <si>
    <t>1147</t>
  </si>
  <si>
    <t>ժդ) Համայնքի տարածքում գտնվող խանութներում, կրպակներում տեխնիկական հեղուկների վաճառքի թույլտվության համար</t>
  </si>
  <si>
    <t>1148</t>
  </si>
  <si>
    <t>ժե) Համայնքի տարածքում հանրային սննդի կազմակերպման և իրացման թույլտվության համար</t>
  </si>
  <si>
    <t>1149</t>
  </si>
  <si>
    <t>ժզ) Հայաստանի Հանրապետության համայնքների անվանումները ֆիրմային անվանումներում օգտագործելու թույլտվության համար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</si>
  <si>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</si>
  <si>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</si>
  <si>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</si>
  <si>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</si>
  <si>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</si>
  <si>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</si>
  <si>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</si>
  <si>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</si>
  <si>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</si>
  <si>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</si>
  <si>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</si>
  <si>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</si>
  <si>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</si>
  <si>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</si>
  <si>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</si>
  <si>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</si>
  <si>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</si>
  <si>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</si>
  <si>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</si>
  <si>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</si>
  <si>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</si>
  <si>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</si>
  <si>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</si>
  <si>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</si>
  <si>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</si>
  <si>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</si>
  <si>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</si>
  <si>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</si>
  <si>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</si>
  <si>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</si>
  <si>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</si>
  <si>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</si>
  <si>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</si>
  <si>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</si>
  <si>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</si>
  <si>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</si>
  <si>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</si>
  <si>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</si>
  <si>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</si>
  <si>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</si>
  <si>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</si>
  <si>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</si>
  <si>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</si>
  <si>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</si>
  <si>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</si>
  <si>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</si>
  <si>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</si>
  <si>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</si>
  <si>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</si>
  <si>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</si>
  <si>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</si>
  <si>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</si>
  <si>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</si>
  <si>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</si>
  <si>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</si>
  <si>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</si>
  <si>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</si>
  <si>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</si>
  <si>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</si>
  <si>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</si>
  <si>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1263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</si>
  <si>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</si>
  <si>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</si>
  <si>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</si>
  <si>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</si>
  <si>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</si>
  <si>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</si>
  <si>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</si>
  <si>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</si>
  <si>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</si>
  <si>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</si>
  <si>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</si>
  <si>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</si>
  <si>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</si>
  <si>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</si>
  <si>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</si>
  <si>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</si>
  <si>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</si>
  <si>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</si>
  <si>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</si>
  <si>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</si>
  <si>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</si>
  <si>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</si>
  <si>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</si>
  <si>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</si>
  <si>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</si>
  <si>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</si>
  <si>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</si>
  <si>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</si>
  <si>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</si>
  <si>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</si>
  <si>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</si>
  <si>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</si>
  <si>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</si>
  <si>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</si>
  <si>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</si>
  <si>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</si>
  <si>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</si>
  <si>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</si>
  <si>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</si>
  <si>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</si>
  <si>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</si>
  <si>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</si>
  <si>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</si>
  <si>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</si>
  <si>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</si>
  <si>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</si>
  <si>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</si>
  <si>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</si>
  <si>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</si>
  <si>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</si>
  <si>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</si>
  <si>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</si>
  <si>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</si>
  <si>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</si>
  <si>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</si>
  <si>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</si>
  <si>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</si>
  <si>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</si>
  <si>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</si>
  <si>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</si>
  <si>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ՀԱՄԱՅՆՔԻ  ԲՅՈՒՋԵԻ ԾԱԽՍԵՐԸ` ԸՍՏ ԲՅՈՒՋԵՏԱՅԻՆ ԾԱԽՍԵՐԻ  ԳՈՐԾԱՌԱԿԱՆ ԴԱՍԱԿԱՐԳՄԱՆ</t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</si>
  <si>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</si>
  <si>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</si>
  <si>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</si>
  <si>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</si>
  <si>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</si>
  <si>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</si>
  <si>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Description</t>
  </si>
  <si>
    <t xml:space="preserve">  Ընդամենը (ս.7+ս.8)</t>
  </si>
  <si>
    <t xml:space="preserve">     այդ թվում`</t>
  </si>
  <si>
    <t xml:space="preserve"> X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</si>
  <si>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</si>
  <si>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01</t>
  </si>
  <si>
    <t>0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</si>
  <si>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</si>
  <si>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GENERAL PUBLIC SERVICES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</si>
  <si>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</si>
  <si>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Executive and Legislative Organs, Financial and Fiscal Affairs, External Affairs</t>
  </si>
  <si>
    <t xml:space="preserve">Օրենսդիր և գործադիր մարմիններ,պետական կառավարում </t>
  </si>
  <si>
    <t>Executive and legislative organs</t>
  </si>
  <si>
    <t>2</t>
  </si>
  <si>
    <t xml:space="preserve">Ֆինանսական և հարկաբյուջետային հարաբերություններ </t>
  </si>
  <si>
    <t>Financial and fiscal affairs</t>
  </si>
  <si>
    <t>3</t>
  </si>
  <si>
    <t xml:space="preserve">Արտաքին հարաբերություններ </t>
  </si>
  <si>
    <t>External affairs</t>
  </si>
  <si>
    <t>Արտաքին տնտեսական օգնություն</t>
  </si>
  <si>
    <t>Foreign Economic Aid</t>
  </si>
  <si>
    <t>Արտաքին տնտեսական աջակցություն</t>
  </si>
  <si>
    <t>Economic aid to developing countries and countries in transition</t>
  </si>
  <si>
    <t xml:space="preserve">Միջազգային կազմակերպությունների միջոցով տրամադրվող տնտեսական օգնություն </t>
  </si>
  <si>
    <t>Economic aid routed through international organizations</t>
  </si>
  <si>
    <t>Ընդհանուր բնույթի ծառայություններ</t>
  </si>
  <si>
    <t>General Services</t>
  </si>
  <si>
    <t xml:space="preserve">Աշխատակազմի /կադրերի/ գծով ընդհանուր բնույթի ծառայություններ </t>
  </si>
  <si>
    <t>General personnel services</t>
  </si>
  <si>
    <t xml:space="preserve">Ծրագրման և վիճակագրական ընդհանուր ծառայություններ </t>
  </si>
  <si>
    <t>Overall planning and statistical services</t>
  </si>
  <si>
    <t xml:space="preserve">Ընդհանուր բնույթի այլ ծառայություններ </t>
  </si>
  <si>
    <t>Other general services</t>
  </si>
  <si>
    <t>4</t>
  </si>
  <si>
    <t>Ընդհանուր բնույթի հետազոտական աշխատանք</t>
  </si>
  <si>
    <t>Basic Research</t>
  </si>
  <si>
    <t xml:space="preserve">Ընդհանուր բնույթի հետազոտական աշխատանք </t>
  </si>
  <si>
    <t>Basic research</t>
  </si>
  <si>
    <t>5</t>
  </si>
  <si>
    <t xml:space="preserve">Ընդհանուր բնույթի հանրային ծառայությունների գծով հետազոտական և նախագծային աշխատանքներ </t>
  </si>
  <si>
    <t>R&amp;D General Public Services</t>
  </si>
  <si>
    <t xml:space="preserve">Ընդհանուր բնույթի հանրային ծառայություններ գծով հետազոտական և նախագծային աշխատանքներ  </t>
  </si>
  <si>
    <t>R&amp;D General public services</t>
  </si>
  <si>
    <t>6</t>
  </si>
  <si>
    <t>Ընդհանուր բնույթի հանրային ծառայություններ (այլ դասերին չպատկանող)</t>
  </si>
  <si>
    <t>General Services Not Elsewhere Classified</t>
  </si>
  <si>
    <t xml:space="preserve">Ընդհանուր բնույթի հանրային ծառայություններ (այլ դասերին չպատկանող) </t>
  </si>
  <si>
    <t>General services not elsewhere classified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</si>
  <si>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</si>
  <si>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</si>
  <si>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</si>
  <si>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</si>
  <si>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>Transfers of a General Character Between Different Levels of Government</t>
  </si>
  <si>
    <t>Transfers of a general character between different levels of government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</si>
  <si>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</si>
  <si>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</si>
  <si>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</si>
  <si>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</si>
  <si>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</si>
  <si>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DEFENSE</t>
  </si>
  <si>
    <t>Ռազմական պաշտպանություն</t>
  </si>
  <si>
    <t>Military Defense</t>
  </si>
  <si>
    <t xml:space="preserve">Ռազմական պաշտպանություն </t>
  </si>
  <si>
    <t>Քաղաքացիական պաշտպանություն</t>
  </si>
  <si>
    <t>Military defense</t>
  </si>
  <si>
    <t>Civil Defense</t>
  </si>
  <si>
    <t xml:space="preserve">Քաղաքացիական պաշտպանություն </t>
  </si>
  <si>
    <t>Արտաքին ռազմական օգնություն</t>
  </si>
  <si>
    <t>Civil defense</t>
  </si>
  <si>
    <t>Foreign Military Aid</t>
  </si>
  <si>
    <t xml:space="preserve">Արտաքին ռազմական օգնություն </t>
  </si>
  <si>
    <t>Հետազոտական և նախագծային աշխատանքներ պաշտպանության ոլորտում</t>
  </si>
  <si>
    <t>Foreign military aid</t>
  </si>
  <si>
    <t>R&amp;D Defense</t>
  </si>
  <si>
    <t>Պաշտպանություն (այլ դասերին չպատկանող)</t>
  </si>
  <si>
    <t>Defense Not Elsewhere Classified</t>
  </si>
  <si>
    <t>03</t>
  </si>
  <si>
    <r>
      <t xml:space="preserve">ՀԱՍԱՐԱԿԱԿԱՆ ԿԱՐԳ, ԱՆՎՏԱՆԳՈՒԹՅՈՒՆ և ԴԱՏԱԿԱՆ ԳՈՐԾՈՒՆԵՈՒԹՅՈՒՆ </t>
    </r>
    <r>
      <rPr>
        <b/>
        <sz val="8"/>
        <rFont val="GHEA Grapalat"/>
        <family val="3"/>
      </rPr>
      <t>(տող2310+տող2320+տող2330+տող2340+տող2350+տող2360+տող2370)</t>
    </r>
  </si>
  <si>
    <t>Defense not elsewhere classified</t>
  </si>
  <si>
    <t>PUBLIC ORDER AND SAFETY</t>
  </si>
  <si>
    <t>Հասարակական կարգ և անվտանգություն</t>
  </si>
  <si>
    <t>Police Services</t>
  </si>
  <si>
    <t>Ոստիկանություն</t>
  </si>
  <si>
    <t>Ազգային անվտանգություն</t>
  </si>
  <si>
    <t>Police services</t>
  </si>
  <si>
    <t>Պետական պահպանություն</t>
  </si>
  <si>
    <t>Փրկարար ծառայություն</t>
  </si>
  <si>
    <t>Fire Protection Services</t>
  </si>
  <si>
    <t xml:space="preserve">Փրկարար ծառայություն </t>
  </si>
  <si>
    <t>Դատական գործունեություն և իրավական պաշտպանություն</t>
  </si>
  <si>
    <t>Fire protection services</t>
  </si>
  <si>
    <t>Law Courts</t>
  </si>
  <si>
    <t xml:space="preserve">Դատարաններ </t>
  </si>
  <si>
    <t>Իրավական պաշտպանություն</t>
  </si>
  <si>
    <t>Law courts</t>
  </si>
  <si>
    <t>Դատախազություն</t>
  </si>
  <si>
    <t>Կալանավայրեր</t>
  </si>
  <si>
    <t>Prisons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</si>
  <si>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</si>
  <si>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</si>
  <si>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R&amp;D Public Order and Safety</t>
  </si>
  <si>
    <t>Հասարակական կարգ և անվտանգություն  (այլ դասերին չպատկանող)</t>
  </si>
  <si>
    <t>R&amp;D Public order and safety</t>
  </si>
  <si>
    <t>Public Order and Safety Not Elsewhere Classified</t>
  </si>
  <si>
    <t>Հասարակական կարգ և անվտանգություն (այլ դասերին չպատկանող)</t>
  </si>
  <si>
    <t>04</t>
  </si>
  <si>
    <r>
      <t xml:space="preserve">ՏՆՏԵՍԱԿԱՆ ՀԱՐԱԲԵՐՈՒԹՅՈՒՆՆԵՐ 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</si>
  <si>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Public order and safety not elsewhere classified</t>
  </si>
  <si>
    <t>ECONOMIC AFFAIRS</t>
  </si>
  <si>
    <t>Ընդհանուր բնույթի տնտեսական, առևտրային և աշխատանքի գծով հարաբերություններ</t>
  </si>
  <si>
    <t>General Economic, Commercial and Labor Affairs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</si>
  <si>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</si>
  <si>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</si>
  <si>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General economic and commercial affairs</t>
  </si>
  <si>
    <t>Գյուղատնտեսություն, անտառային տնտեսություն, ձկնորսություն և որսորդություն</t>
  </si>
  <si>
    <t>General labor affairs</t>
  </si>
  <si>
    <t>Agriculture, Forestry, Fishing and Hunting</t>
  </si>
  <si>
    <t xml:space="preserve">Գյուղատնտեսություն </t>
  </si>
  <si>
    <t xml:space="preserve">Անտառային տնտեսություն </t>
  </si>
  <si>
    <t>Agriculture</t>
  </si>
  <si>
    <t>Ձկնորսություն և որսորդություն</t>
  </si>
  <si>
    <t>Forestry</t>
  </si>
  <si>
    <t>Ոռոգում</t>
  </si>
  <si>
    <t>Fishing and hunting</t>
  </si>
  <si>
    <t>Վառելիք և էներգետիկա</t>
  </si>
  <si>
    <t>Fuel and Energy</t>
  </si>
  <si>
    <t>Քարածուխ  և այլ կարծր բնական վառելիք</t>
  </si>
  <si>
    <t xml:space="preserve">Նավթամթերք և բնական գազ </t>
  </si>
  <si>
    <t>Coal and other solid mineral fuels</t>
  </si>
  <si>
    <t>Միջուկային վառելիք</t>
  </si>
  <si>
    <t>Petroleum and natural gas</t>
  </si>
  <si>
    <t>Վառելիքի այլ տեսակներ</t>
  </si>
  <si>
    <t>Nuclear fuel</t>
  </si>
  <si>
    <t xml:space="preserve">Էլեկտրաէներգիա </t>
  </si>
  <si>
    <t>Other fuels</t>
  </si>
  <si>
    <t>Ոչ էլեկտրական էներգիա</t>
  </si>
  <si>
    <t>Electricity</t>
  </si>
  <si>
    <t>Լեռնաարդյունահանում, արդյունաբերություն և շինարարություն</t>
  </si>
  <si>
    <t>Non-electric energy</t>
  </si>
  <si>
    <t>Mining, Manufacturing and Construction</t>
  </si>
  <si>
    <t>Հանքային ռեսուրսների արդյունահանում, բացառությամբ բնական վառելիքի</t>
  </si>
  <si>
    <t xml:space="preserve">Արդյունաբերություն </t>
  </si>
  <si>
    <t>Mining of mineral resources other than mineral fuels</t>
  </si>
  <si>
    <t xml:space="preserve">Շինարարություն </t>
  </si>
  <si>
    <t>Manufacturing</t>
  </si>
  <si>
    <t>Տրանսպորտ</t>
  </si>
  <si>
    <t>Construction</t>
  </si>
  <si>
    <t>Transport</t>
  </si>
  <si>
    <t xml:space="preserve">ճանապարհային տրանսպորտ </t>
  </si>
  <si>
    <t xml:space="preserve">Ջրային տրանսպորտ </t>
  </si>
  <si>
    <t>Road transport</t>
  </si>
  <si>
    <t xml:space="preserve">Երկաթուղային տրանսպորտ </t>
  </si>
  <si>
    <t>Water transport</t>
  </si>
  <si>
    <t xml:space="preserve">Օդային տրանսպորտ </t>
  </si>
  <si>
    <t>Railway transport</t>
  </si>
  <si>
    <t xml:space="preserve">Խողովակաշարային և այլ տրանսպորտ </t>
  </si>
  <si>
    <t>Air transport</t>
  </si>
  <si>
    <t>Կապ</t>
  </si>
  <si>
    <t>Pipeline and other transport</t>
  </si>
  <si>
    <t>Communication</t>
  </si>
  <si>
    <t xml:space="preserve">Կապ </t>
  </si>
  <si>
    <t>Այլ բնագավառներ</t>
  </si>
  <si>
    <t>Other Industries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</si>
  <si>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</si>
  <si>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</si>
  <si>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>Distributive trades, storage and warehousing</t>
  </si>
  <si>
    <t xml:space="preserve">Զբոսաշրջություն </t>
  </si>
  <si>
    <t>Hotels and restaurants</t>
  </si>
  <si>
    <t xml:space="preserve">Զարգացման բազմանպատակ ծրագրեր </t>
  </si>
  <si>
    <t>Tourism</t>
  </si>
  <si>
    <t>Տնտեսական հարաբերությունների գծով հետազոտական և նախագծային աշխատանքներ</t>
  </si>
  <si>
    <t>Multipurpose development projects</t>
  </si>
  <si>
    <t>R&amp;D Economic Affairs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</si>
  <si>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</si>
  <si>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</si>
  <si>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R&amp;D General economic, commercial and labor affairs</t>
  </si>
  <si>
    <t>Վառելիքի և էներգետիկայի գծով հետազոտական և նախագծային աշխատանքներ</t>
  </si>
  <si>
    <t>R&amp;D Agriculture, forestry, fishing and hunting</t>
  </si>
  <si>
    <t xml:space="preserve">Լեռնաարդյունահանման, արդյունաբերության և շինարարության գծով հետազոտական և նախագծային աշխատանքներ </t>
  </si>
  <si>
    <t>R&amp;D Fuel and energy</t>
  </si>
  <si>
    <t>Տրանսպորտի գծով հետազոտական և նախագծային աշխատանքներ</t>
  </si>
  <si>
    <t>R&amp;D Mining, manufacturing and construction</t>
  </si>
  <si>
    <t>Կապի գծով հետազոտական և նախագծային աշխատանքներ</t>
  </si>
  <si>
    <t>R&amp;D Transport</t>
  </si>
  <si>
    <t>Այլ բնագավառների գծով հետազոտական և նախագծային աշխատանքներ</t>
  </si>
  <si>
    <t>R&amp;D Communications</t>
  </si>
  <si>
    <t>9</t>
  </si>
  <si>
    <t>Տնտեսական հարաբերություններ (այլ դասերին չպատկանող)</t>
  </si>
  <si>
    <t>R&amp;D Other industries</t>
  </si>
  <si>
    <t>Economic Affairs Not Elsewhere Classified</t>
  </si>
  <si>
    <t>05</t>
  </si>
  <si>
    <r>
      <t xml:space="preserve">ՇՐՋԱԿԱ ՄԻՋԱՎԱՅՐԻ ՊԱՇՏՊԱՆՈՒԹՅՈՒՆ </t>
    </r>
    <r>
      <rPr>
        <b/>
        <sz val="8"/>
        <rFont val="GHEA Grapalat"/>
        <family val="3"/>
      </rPr>
      <t>(տող2510+տող2520+տող2530+տող2540+տող2550+տող2560)</t>
    </r>
  </si>
  <si>
    <t>Economic affairs not elsewhere classified</t>
  </si>
  <si>
    <t>ENVIRONMENTAL PROTECTION</t>
  </si>
  <si>
    <t>Աղբահանում</t>
  </si>
  <si>
    <t>Waste Management</t>
  </si>
  <si>
    <t>Կեղտաջրերի հեռացում</t>
  </si>
  <si>
    <t>Waste management</t>
  </si>
  <si>
    <t>Waste Water Management</t>
  </si>
  <si>
    <t xml:space="preserve">Կեղտաջրերի հեռացում </t>
  </si>
  <si>
    <t>Շրջակա միջավայրի աղտոտման դեմ պայքար</t>
  </si>
  <si>
    <t>Waste water management</t>
  </si>
  <si>
    <t>Pollution Abatement</t>
  </si>
  <si>
    <t>Կենսաբազմազանության և բնության  պաշտպանություն</t>
  </si>
  <si>
    <t>Pollution abatement</t>
  </si>
  <si>
    <t>Protection of Biodiversity and Landscape</t>
  </si>
  <si>
    <t>Շրջակա միջավայրի պաշտպանության գծով հետազոտական և նախագծային աշխատանքներ</t>
  </si>
  <si>
    <t>Protection of biodiversity and landscape</t>
  </si>
  <si>
    <t>R&amp;D Environmental Protection</t>
  </si>
  <si>
    <t>Շրջակա միջավայրի պաշտպանություն (այլ դասերին չպատկանող)</t>
  </si>
  <si>
    <t>R&amp;D Environmental protection</t>
  </si>
  <si>
    <t>Environmental Protection Not Elsewhere Classified</t>
  </si>
  <si>
    <t>06</t>
  </si>
  <si>
    <t>ԲՆԱԿԱՐԱՆԱՅԻՆ ՇԻՆԱՐԱՐՈՒԹՅՈՒՆ ԵՎ ԿՈՄՈՒՆԱԼ ԾԱՌԱՅՈՒԹՅՈՒՆ (տող3610+տող3620+տող3630+տող3640+տող3650+տող3660)</t>
  </si>
  <si>
    <t>Environmental protection not elsewhere classified</t>
  </si>
  <si>
    <t>HOUSING AND COMMUNITY AMENITIES</t>
  </si>
  <si>
    <t>Բնակարանային շինարարություն</t>
  </si>
  <si>
    <t>Housing Development</t>
  </si>
  <si>
    <t xml:space="preserve">Բնակարանային շինարարություն </t>
  </si>
  <si>
    <t>Համայնքային զարգացում</t>
  </si>
  <si>
    <t>Housing development</t>
  </si>
  <si>
    <t>Community Development</t>
  </si>
  <si>
    <t>Ջրամատակարարում</t>
  </si>
  <si>
    <t>Community development</t>
  </si>
  <si>
    <t>Water Supply</t>
  </si>
  <si>
    <t xml:space="preserve">Ջրամատակարարում </t>
  </si>
  <si>
    <t>Փողոցների լուսավորում</t>
  </si>
  <si>
    <t>Water supply</t>
  </si>
  <si>
    <t>Street Lighting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</si>
  <si>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</si>
  <si>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</si>
  <si>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Street lighting</t>
  </si>
  <si>
    <t>R&amp;D Housing and Community Amenities</t>
  </si>
  <si>
    <t>Բնակարանային շինարարության և կոմունալ ծառայություններ (այլ դասերին չպատկանող)</t>
  </si>
  <si>
    <t>R&amp;D Housing and community amenities</t>
  </si>
  <si>
    <t>Housing and Community Amenities Not Elsewhere Classified</t>
  </si>
  <si>
    <t>07</t>
  </si>
  <si>
    <t>ԱՌՈՂՋԱՊԱՀՈՒԹՅՈՒՆ (տող2710+տող2720+տող2730+տող2740+տող2750+տող2760)</t>
  </si>
  <si>
    <t>Housing and community amenities not elsewhere classified</t>
  </si>
  <si>
    <t>HEALTH</t>
  </si>
  <si>
    <t>Բժշկական ապրանքներ, սարքեր և սարքավորումներ</t>
  </si>
  <si>
    <t>Medical products, Appliances and Equipment</t>
  </si>
  <si>
    <t>Դեղագործական ապրանքներ</t>
  </si>
  <si>
    <t>Այլ բժշկական ապրանքներ</t>
  </si>
  <si>
    <t>Pharmaceutical products</t>
  </si>
  <si>
    <t>Բժշկական սարքեր և սարքավորումներ</t>
  </si>
  <si>
    <t>Other medical products</t>
  </si>
  <si>
    <t>Արտահիվանդանոցային ծառայություններ</t>
  </si>
  <si>
    <t>Therapeutic appliances and equipment</t>
  </si>
  <si>
    <t>Outpatient Services</t>
  </si>
  <si>
    <t>Ընդհանուր բնույթի բժշկական ծառայություններ</t>
  </si>
  <si>
    <t>Մասնագիտացված բժշկական ծառայություններ</t>
  </si>
  <si>
    <t>General medical services</t>
  </si>
  <si>
    <t xml:space="preserve">Ստոմատոլոգիական ծառայություններ </t>
  </si>
  <si>
    <t>Specialized medical services</t>
  </si>
  <si>
    <t>Պարաբժշկական ծառայություններ</t>
  </si>
  <si>
    <t>Dental services</t>
  </si>
  <si>
    <t>Հիվանդանոցային ծառայություններ</t>
  </si>
  <si>
    <t>Paramedical services</t>
  </si>
  <si>
    <t>Hospital Services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</si>
  <si>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</si>
  <si>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</si>
  <si>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General hospital services</t>
  </si>
  <si>
    <t>Բժշկական, մոր և մանկան կենտրոնների  ծառայություններ</t>
  </si>
  <si>
    <t>Specialized hospital services</t>
  </si>
  <si>
    <t>Հիվանդի խնամքի և առողջության վերականգնման տնային ծառայություններ</t>
  </si>
  <si>
    <t>Medical and maternity center services</t>
  </si>
  <si>
    <t>Հանրային առողջապահական ծառայություններ</t>
  </si>
  <si>
    <t>Nursing and convalescent home services</t>
  </si>
  <si>
    <t>Public Health Services</t>
  </si>
  <si>
    <t xml:space="preserve">Առողջապահության գծով հետազոտական և նախագծային աշխատանքներ </t>
  </si>
  <si>
    <t>Public health services</t>
  </si>
  <si>
    <t>R&amp;D Health</t>
  </si>
  <si>
    <t>Առողջապահություն (այլ դասերին չպատկանող)</t>
  </si>
  <si>
    <t>Health Not Elsewhere Classified</t>
  </si>
  <si>
    <t>Առողջապահական հարակից ծառայություններ և ծրագրեր</t>
  </si>
  <si>
    <t>08</t>
  </si>
  <si>
    <r>
      <t xml:space="preserve">ՀԱՆԳԻՍՏ, ՄՇԱԿՈՒՅԹ ԵՎ ԿՐՈՆ </t>
    </r>
    <r>
      <rPr>
        <b/>
        <sz val="8"/>
        <rFont val="GHEA Grapalat"/>
        <family val="3"/>
      </rPr>
      <t>(տող2810+տող2820+տող2830+տող2840+տող2850+տող2860)</t>
    </r>
  </si>
  <si>
    <t>Health not elsewhere classified</t>
  </si>
  <si>
    <t>RECREATION, CULTURE and RELIGION</t>
  </si>
  <si>
    <t>Հանգստի և սպորտի ծառայություններ</t>
  </si>
  <si>
    <t>Recreational and Sporting Services</t>
  </si>
  <si>
    <t>Մշակութային ծառայություններ</t>
  </si>
  <si>
    <t>Recreational and sporting services</t>
  </si>
  <si>
    <t>Cultural Services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</si>
  <si>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</si>
  <si>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</si>
  <si>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</si>
  <si>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</si>
  <si>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Cultural services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</si>
  <si>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</si>
  <si>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</si>
  <si>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</si>
  <si>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</si>
  <si>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Broadcasting and Publishing Services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</si>
  <si>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</si>
  <si>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</si>
  <si>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</si>
  <si>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</si>
  <si>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Broadcasting and publishing services</t>
  </si>
  <si>
    <t>Religious and Other Community Services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</si>
  <si>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</si>
  <si>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</si>
  <si>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</si>
  <si>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Religious and other community services</t>
  </si>
  <si>
    <t>R&amp;D Recreation, Culture and Religion</t>
  </si>
  <si>
    <t>Հանգիստ, մշակույթ և կրոն (այլ դասերին չպատկանող)</t>
  </si>
  <si>
    <t>R&amp;D Recreation, culture and religion</t>
  </si>
  <si>
    <t>Recreation, Culture and Religion Not Elsewhere Classified</t>
  </si>
  <si>
    <t>09</t>
  </si>
  <si>
    <r>
      <t xml:space="preserve">ԿՐԹՈՒԹՅՈՒՆ </t>
    </r>
    <r>
      <rPr>
        <b/>
        <sz val="8"/>
        <rFont val="GHEA Grapalat"/>
        <family val="3"/>
      </rPr>
      <t>(տող2910+տող2920+տող2930+տող2940+տող2950+տող2960+տող2970+տող2980)</t>
    </r>
  </si>
  <si>
    <t>Recreation, culture and religion not elsewhere classified</t>
  </si>
  <si>
    <t>EDUCATION</t>
  </si>
  <si>
    <t>Նախադպրոցական և տարրական ընդհանուր կրթություն</t>
  </si>
  <si>
    <t>Pre-primary and Primary Education</t>
  </si>
  <si>
    <t xml:space="preserve">Նախադպրոցական կրթություն </t>
  </si>
  <si>
    <t xml:space="preserve">Տարրական ընդհանուր կրթություն </t>
  </si>
  <si>
    <t>Pre-primary education</t>
  </si>
  <si>
    <t>Միջնակարգ ընդհանուր կրթություն</t>
  </si>
  <si>
    <t>Primary education</t>
  </si>
  <si>
    <t>Secondary Education</t>
  </si>
  <si>
    <t>Հիմնական ընդհանուր կրթություն</t>
  </si>
  <si>
    <t>Միջնակարգ(լրիվ) ընդհանուր կրթություն</t>
  </si>
  <si>
    <t>Lower-secondary education</t>
  </si>
  <si>
    <t>Նախնական մասնագիտական (արհեստագործական) և միջին մասնագիտական կրթություն</t>
  </si>
  <si>
    <t>Upper-secondary education</t>
  </si>
  <si>
    <t>Post-secondary Non-tertiary Education</t>
  </si>
  <si>
    <t>Նախնական մասնագիտական (արհեստագործական) կրթություն</t>
  </si>
  <si>
    <t>Միջին մասնագիտական կրթություն</t>
  </si>
  <si>
    <t>Post-secondary non-tertiary education</t>
  </si>
  <si>
    <t>Բարձրագույն կրթություն</t>
  </si>
  <si>
    <t>Tertiary Education</t>
  </si>
  <si>
    <t>Բարձրագույն մասնագիտական կրթություն</t>
  </si>
  <si>
    <t>Հետբուհական մասնագիտական կրթություն</t>
  </si>
  <si>
    <t>First stage of tertiary education</t>
  </si>
  <si>
    <t xml:space="preserve">Ըստ մակարդակների չդասակարգվող կրթություն </t>
  </si>
  <si>
    <t>Second stage of tertiary education</t>
  </si>
  <si>
    <t>Education Not Definable By Level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</si>
  <si>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</si>
  <si>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</si>
  <si>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</si>
  <si>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Education not definable by level</t>
  </si>
  <si>
    <t>Susidiary Services to Education</t>
  </si>
  <si>
    <t>Կրթության ոլորտում հետազոտական և նախագծային աշխատանքներ</t>
  </si>
  <si>
    <t>Susidiary services to education</t>
  </si>
  <si>
    <t>R&amp;D Education</t>
  </si>
  <si>
    <t>Կրթություն (այլ դասերին չպատկանող)</t>
  </si>
  <si>
    <t>Education Not Elsewhere Classified</t>
  </si>
  <si>
    <t>10</t>
  </si>
  <si>
    <r>
      <t xml:space="preserve">ՍՈՑԻԱԼԱԿԱՆ ՊԱՇՏՊԱՆՈՒԹՅՈՒՆ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</si>
  <si>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t>Education not elsewhere classified</t>
  </si>
  <si>
    <t>SOCIAL PROTECTION</t>
  </si>
  <si>
    <t>Վատառողջություն և անաշխատունակություն</t>
  </si>
  <si>
    <t>Sickness and Disability</t>
  </si>
  <si>
    <t>Վատառողջություն</t>
  </si>
  <si>
    <t>Անաշխատունակություն</t>
  </si>
  <si>
    <t>Sickness</t>
  </si>
  <si>
    <t>Ծերություն</t>
  </si>
  <si>
    <t>Disability</t>
  </si>
  <si>
    <t>Old Age</t>
  </si>
  <si>
    <t xml:space="preserve">Հարազատին կորցրած անձինք </t>
  </si>
  <si>
    <t>Old age</t>
  </si>
  <si>
    <t>Survivors</t>
  </si>
  <si>
    <t>Ընտանիքի անդամներ և զավակներ</t>
  </si>
  <si>
    <t>Family and Children</t>
  </si>
  <si>
    <t>Գործազրկություն</t>
  </si>
  <si>
    <t>Family and children</t>
  </si>
  <si>
    <t>Unemployment</t>
  </si>
  <si>
    <t xml:space="preserve">Բնակարանային ապահովում </t>
  </si>
  <si>
    <t>Housing</t>
  </si>
  <si>
    <t xml:space="preserve">Սոցիալական հատուկ արտոնություններ (այլ դասերին չպատկանող) </t>
  </si>
  <si>
    <t>Social Exclusion Not Elsewhere Classified</t>
  </si>
  <si>
    <t xml:space="preserve">Սոցիալական պաշտպանության ոլորտում հետազոտական և նախագծային աշխատանքներ </t>
  </si>
  <si>
    <t>Social exclusion not elsewhere classified</t>
  </si>
  <si>
    <t>R&amp;D Social Protection</t>
  </si>
  <si>
    <t>R&amp;D Social protection</t>
  </si>
  <si>
    <t>Սոցիալական պաշտպանություն (այլ դասերին չպատկանող)</t>
  </si>
  <si>
    <t>Social Protection Not Elsewhere Classified</t>
  </si>
  <si>
    <t>Սոցիալական պաշտպանությանը տրամադրվող օժադակ ծառայություններ (այլ դասերին չպատկանող)</t>
  </si>
  <si>
    <t>Social protection not elsewhere classified</t>
  </si>
  <si>
    <t>11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</si>
  <si>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</si>
  <si>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</si>
  <si>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ÐÐ Ñ³Ù³ÛÝùÝ»ñÇ å³Ñáõëï³ÛÇÝ ýáÝ¹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</si>
  <si>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</si>
  <si>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</si>
  <si>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</si>
  <si>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</si>
  <si>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 xml:space="preserve"> NN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</si>
  <si>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</si>
  <si>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</si>
  <si>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</si>
  <si>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</si>
  <si>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</si>
  <si>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</si>
  <si>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</si>
  <si>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</si>
  <si>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</si>
  <si>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</si>
  <si>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</si>
  <si>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</si>
  <si>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t xml:space="preserve"> -Բնեղեն աշխատավարձեր և հավելավճարներ</t>
  </si>
  <si>
    <t>4121</t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</si>
  <si>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</si>
  <si>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t xml:space="preserve"> -Սոցիալական ապահովության վճարներ</t>
  </si>
  <si>
    <t>4131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</si>
  <si>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</si>
  <si>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</si>
  <si>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</si>
  <si>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</si>
  <si>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</si>
  <si>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</si>
  <si>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</si>
  <si>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</si>
  <si>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</si>
  <si>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</si>
  <si>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</si>
  <si>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</si>
  <si>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</si>
  <si>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</si>
  <si>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</si>
  <si>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</si>
  <si>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</si>
  <si>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</si>
  <si>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</si>
  <si>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</si>
  <si>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</si>
  <si>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</si>
  <si>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</si>
  <si>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</si>
  <si>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</si>
  <si>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</si>
  <si>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</si>
  <si>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</si>
  <si>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</si>
  <si>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</si>
  <si>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</si>
  <si>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</si>
  <si>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</si>
  <si>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</si>
  <si>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</si>
  <si>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</si>
  <si>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</si>
  <si>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</si>
  <si>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</si>
  <si>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</si>
  <si>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</si>
  <si>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</si>
  <si>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</si>
  <si>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</si>
  <si>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</si>
  <si>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</si>
  <si>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r>
      <t xml:space="preserve"> ՆՅՈՒԹԵՐ </t>
    </r>
    <r>
      <rPr>
        <i/>
        <sz val="8"/>
        <rFont val="GHEA Grapalat"/>
        <family val="3"/>
      </rPr>
      <t>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</si>
  <si>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</si>
  <si>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</si>
  <si>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</si>
  <si>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</si>
  <si>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</si>
  <si>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</si>
  <si>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</si>
  <si>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</si>
  <si>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</si>
  <si>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</si>
  <si>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</si>
  <si>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</si>
  <si>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</si>
  <si>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</si>
  <si>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</si>
  <si>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</si>
  <si>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</si>
  <si>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</si>
  <si>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</si>
  <si>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</si>
  <si>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</si>
  <si>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</si>
  <si>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</si>
  <si>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</si>
  <si>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</si>
  <si>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</si>
  <si>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</si>
  <si>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</si>
  <si>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</si>
  <si>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</si>
  <si>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</si>
  <si>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</si>
  <si>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</si>
  <si>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</si>
  <si>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</si>
  <si>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</si>
  <si>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</si>
  <si>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</si>
  <si>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</si>
  <si>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</si>
  <si>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</si>
  <si>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</si>
  <si>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</si>
  <si>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</si>
  <si>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</si>
  <si>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</si>
  <si>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</si>
  <si>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</si>
  <si>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</si>
  <si>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</si>
  <si>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</si>
  <si>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</si>
  <si>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</si>
  <si>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</si>
  <si>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</si>
  <si>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</si>
  <si>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</si>
  <si>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</si>
  <si>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</si>
  <si>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</si>
  <si>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</si>
  <si>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</si>
  <si>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t>4639</t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</si>
  <si>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</si>
  <si>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</si>
  <si>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</si>
  <si>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</si>
  <si>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</si>
  <si>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</si>
  <si>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</si>
  <si>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</si>
  <si>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</si>
  <si>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</si>
  <si>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</si>
  <si>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</si>
  <si>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>4657</t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</si>
  <si>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</si>
  <si>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</si>
  <si>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</si>
  <si>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</si>
  <si>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</si>
  <si>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</si>
  <si>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</si>
  <si>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</si>
  <si>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</si>
  <si>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</si>
  <si>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</si>
  <si>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</si>
  <si>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</si>
  <si>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</si>
  <si>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</si>
  <si>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</si>
  <si>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</si>
  <si>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</si>
  <si>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-Կենսաթոշակներ</t>
  </si>
  <si>
    <t>4741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</si>
  <si>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</si>
  <si>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</si>
  <si>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</si>
  <si>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</si>
  <si>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</si>
  <si>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</si>
  <si>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</si>
  <si>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</si>
  <si>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</si>
  <si>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</si>
  <si>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</si>
  <si>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</si>
  <si>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</si>
  <si>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</si>
  <si>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</si>
  <si>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t xml:space="preserve"> -Դատարանների կողմից նշանակված տույժեր և տուգանքներ</t>
  </si>
  <si>
    <t>4831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</si>
  <si>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</si>
  <si>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</si>
  <si>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</si>
  <si>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</si>
  <si>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</si>
  <si>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</si>
  <si>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</si>
  <si>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</si>
  <si>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</si>
  <si>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t xml:space="preserve"> -Այլ ծախսեր</t>
  </si>
  <si>
    <t>4861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</si>
  <si>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</si>
  <si>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</si>
  <si>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</si>
  <si>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</si>
  <si>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</si>
  <si>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</si>
  <si>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</si>
  <si>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</si>
  <si>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</si>
  <si>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 xml:space="preserve"> - Շենքերի և շինությունների շինարարություն</t>
  </si>
  <si>
    <t>5112</t>
  </si>
  <si>
    <t xml:space="preserve"> - Շենքերի և շինությունների կապիտալ վերանորոգում</t>
  </si>
  <si>
    <t>5113</t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</si>
  <si>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</si>
  <si>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</si>
  <si>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</si>
  <si>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</si>
  <si>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</si>
  <si>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</si>
  <si>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</si>
  <si>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</si>
  <si>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</si>
  <si>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</si>
  <si>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</si>
  <si>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</si>
  <si>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</si>
  <si>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</si>
  <si>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</si>
  <si>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</si>
  <si>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</si>
  <si>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</si>
  <si>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</si>
  <si>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</si>
  <si>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</si>
  <si>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</si>
  <si>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</si>
  <si>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</si>
  <si>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</si>
  <si>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</si>
  <si>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t xml:space="preserve"> -Բարձրարժեք ակտիվներ</t>
  </si>
  <si>
    <t>5311</t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</si>
  <si>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</si>
  <si>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</si>
  <si>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</si>
  <si>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</si>
  <si>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</si>
  <si>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</si>
  <si>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</si>
  <si>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</si>
  <si>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</si>
  <si>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</si>
  <si>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</si>
  <si>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        X</t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</si>
  <si>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</si>
  <si>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</si>
  <si>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</si>
  <si>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</si>
  <si>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</si>
  <si>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</si>
  <si>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</si>
  <si>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</si>
  <si>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</si>
  <si>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</si>
  <si>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</si>
  <si>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</si>
  <si>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</si>
  <si>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t>6210</t>
  </si>
  <si>
    <t xml:space="preserve"> ՌԱԶՄԱՎԱՐԱԿԱՆ ՀԱՄԱՅՆՔԱՅԻՆ ՊԱՇԱՐՆԵՐԻ ԻՐԱՑՈՒՄԻՑ ՄՈՒՏՔԵՐ</t>
  </si>
  <si>
    <t>8211</t>
  </si>
  <si>
    <t>6220</t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</si>
  <si>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</si>
  <si>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</si>
  <si>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</si>
  <si>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</si>
  <si>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</si>
  <si>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</si>
  <si>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</si>
  <si>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</si>
  <si>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</si>
  <si>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</si>
  <si>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</si>
  <si>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</si>
  <si>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t>6310</t>
  </si>
  <si>
    <t>ԲԱՐՁՐԱՐԺԵՔ ԱԿՏԻՎՆԵՐԻ ԻՐԱՑՈՒՄԻՑ ՄՈՒՏՔԵՐ</t>
  </si>
  <si>
    <t>8311</t>
  </si>
  <si>
    <t>6400</t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</si>
  <si>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</si>
  <si>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</si>
  <si>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</si>
  <si>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</si>
  <si>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</si>
  <si>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</si>
  <si>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</si>
  <si>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</si>
  <si>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 xml:space="preserve"> ԱՅԼ ԲՆԱԿԱՆ ԾԱԳՈՒՄ ՈՒՆԵՑՈՂ ՀԻՄՆԱԿԱՆ ՄԻՋՈՑՆԵՐԻ ԻՐՑՈՒՄԻՑ ՄՈՒՏՔԵՐ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</si>
  <si>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</si>
  <si>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</si>
  <si>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</si>
  <si>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</si>
  <si>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 àâ ÜÚàôÂ²Î²Ü â²ðî²¸ðì²Ì ²ÎîÆìÜºðÆ Æð²òàôØÆò Øàôîøºð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</si>
  <si>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</si>
  <si>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</si>
  <si>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</si>
  <si>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</si>
  <si>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</si>
  <si>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</si>
  <si>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</si>
  <si>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</si>
  <si>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</si>
  <si>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</si>
  <si>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</t>
    </r>
    <r>
      <rPr>
        <sz val="9"/>
        <rFont val="GHEA Grapalat"/>
        <family val="3"/>
      </rPr>
      <t xml:space="preserve">(տող 8110+տող 8160), (տող 8010 - տող 8200) </t>
    </r>
  </si>
  <si>
    <r>
      <t xml:space="preserve">1. ՓՈԽԱՌՈՒ ՄԻՋՈՑՆԵՐ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</si>
  <si>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(տող8112+տող 8113)</t>
    </r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</si>
  <si>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</si>
  <si>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</si>
  <si>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</si>
  <si>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</si>
  <si>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</si>
  <si>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</si>
  <si>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</si>
  <si>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</si>
  <si>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9112</t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</si>
  <si>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</si>
  <si>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</si>
  <si>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</si>
  <si>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6112</t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</si>
  <si>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</si>
  <si>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</si>
  <si>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</si>
  <si>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</si>
  <si>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</si>
  <si>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</si>
  <si>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</si>
  <si>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</si>
  <si>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</t>
    </r>
    <r>
      <rPr>
        <i/>
        <sz val="9"/>
        <rFont val="GHEA Grapalat"/>
        <family val="3"/>
      </rPr>
      <t>(տող8161+տող 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</si>
  <si>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</si>
  <si>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</si>
  <si>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</si>
  <si>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</si>
  <si>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</si>
  <si>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</si>
  <si>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</si>
  <si>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</si>
  <si>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</si>
  <si>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</si>
  <si>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</si>
  <si>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r>
      <t xml:space="preserve">2.3. Համայնքի բյուջեի միջոցների տարեսկզբի ազատ  մնացորդը`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</si>
  <si>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</si>
  <si>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</si>
  <si>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</si>
  <si>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</si>
  <si>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</si>
  <si>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</si>
  <si>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</si>
  <si>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</si>
  <si>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</si>
  <si>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</si>
  <si>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</si>
  <si>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</si>
  <si>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</si>
  <si>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>(տող 8212+տող 8213)</t>
    </r>
  </si>
  <si>
    <t>9121</t>
  </si>
  <si>
    <t>6121</t>
  </si>
  <si>
    <r>
      <t xml:space="preserve">1.2.Վարկեր և փոխատվություններ (ստացում և մարում)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</si>
  <si>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</si>
  <si>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</si>
  <si>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</si>
  <si>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</si>
  <si>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</si>
  <si>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</si>
  <si>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</si>
  <si>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</si>
  <si>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</si>
  <si>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</si>
  <si>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</si>
  <si>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</si>
  <si>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</si>
  <si>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</si>
  <si>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r>
      <t xml:space="preserve">ԸՆԴԱՄԵՆԸ ԾԱԽՍԵՐ </t>
    </r>
    <r>
      <rPr>
        <sz val="8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</si>
  <si>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11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</si>
  <si>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</si>
  <si>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4111-Աշխատողների աշխատավարձեր և հավելավճարներ</t>
  </si>
  <si>
    <t>4112-Պարգևատրումներ, դրամական խրախուսումներ</t>
  </si>
  <si>
    <t>4115-Այլ վարձատրություններ</t>
  </si>
  <si>
    <t>4211-Գործառնական և բանկային ծառայություններ</t>
  </si>
  <si>
    <t>4212-Էներգետիկ ծառայություններ</t>
  </si>
  <si>
    <t>4213-Կոմունալ ծառայություններ</t>
  </si>
  <si>
    <t>4214-Կապի ծառայություններ</t>
  </si>
  <si>
    <t>4215-Ապահովագրական ծախսեր</t>
  </si>
  <si>
    <t>4221-Ներքին գործուղումներ</t>
  </si>
  <si>
    <t>4222- Արտասահմանյան գործուղումներ</t>
  </si>
  <si>
    <t>4231-Այլ վարչական ծառայություններ</t>
  </si>
  <si>
    <t>4232-Համակարգչային ծառայություններ</t>
  </si>
  <si>
    <t>4233-Աշխատակազմի մասնագիտական զարգացման ծառայություն</t>
  </si>
  <si>
    <t>4234-Տեղեկատվական ծառայություններ</t>
  </si>
  <si>
    <t>4241-Մասնագիտական ծառայություններ</t>
  </si>
  <si>
    <t>4252-Մեքենաների և սարքավորումների ընթացիկ նորոգում և պահպանում</t>
  </si>
  <si>
    <t>4261-Գրասենյակային նյութեր և հագուստ</t>
  </si>
  <si>
    <t>4264-Տրանսպորտային նյութեր</t>
  </si>
  <si>
    <t>4267-Կենցաղային և հանրային սննդի նյութեր</t>
  </si>
  <si>
    <t>4269-Հատուկ նպատակային այլ նյութեր</t>
  </si>
  <si>
    <t>4823-Պարտադիր վճարներ</t>
  </si>
  <si>
    <t>5122-Վարչական սարքավորումներ</t>
  </si>
  <si>
    <t>4235 - Կառավարչական ծառայություններ</t>
  </si>
  <si>
    <t>4236-- Կենցաղային և հանրային սննդի ծառայություններ</t>
  </si>
  <si>
    <t>4237-Ներկայացուցչական ծախսեր</t>
  </si>
  <si>
    <t>4239-Ընդհանուր բնույթի այլ ծառայություններ</t>
  </si>
  <si>
    <t>4241 -Մասնագիտական ծառայություններ</t>
  </si>
  <si>
    <t>4251-Շենքերի և շինությւոնների ընթացիկ նորոգում և պահպանում</t>
  </si>
  <si>
    <t>4269- Հատուկ նպատակային այլ նյութեր</t>
  </si>
  <si>
    <t>4637-Ընթացիկ դրամաշնորհներ պետական և համայնքային ոչ առևտրային կազմակերպություններին</t>
  </si>
  <si>
    <t>4657- Այլ կապիտալ դրամաշնորհներ</t>
  </si>
  <si>
    <t>4819-Նվիրատվություններ այլ շահույթ չհետապնդող կազմակերպություններին</t>
  </si>
  <si>
    <t>5134-Նախագծահետազոտական ծախսեր</t>
  </si>
  <si>
    <t>5112 -Շենքերի և շինությունների շինարարություն</t>
  </si>
  <si>
    <r>
      <t xml:space="preserve">ՊԱՇՏՊԱՆՈՒԹՅՈՒՆ </t>
    </r>
    <r>
      <rPr>
        <sz val="8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</si>
  <si>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8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</si>
  <si>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8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</si>
  <si>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</si>
  <si>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t>4216-Գույք և սարքավորումների վարձակալոիթյուն</t>
  </si>
  <si>
    <t>5121-Տրանսպորտային սարքավորումներ</t>
  </si>
  <si>
    <t>5113-Շենքերի և շինությունների կապիտալ վերանորոգում</t>
  </si>
  <si>
    <r>
      <t xml:space="preserve">ԲՆԱԿԱՐԱՆԱՅԻՆ ՇԻՆԱՐԱՐՈՒԹՅՈՒՆ ԵՎ ԿՈՄՈՒՆԱԼ ԾԱՌԱՅՈՒԹՅՈՒՆ </t>
    </r>
    <r>
      <rPr>
        <sz val="8"/>
        <rFont val="GHEA Grapalat"/>
        <family val="3"/>
      </rPr>
      <t>(տող3610+տող3620+տող3630+տող3640+տող3650+տող3660)</t>
    </r>
  </si>
  <si>
    <t xml:space="preserve">5112-Շենքերի և շինությունների շինարարություն </t>
  </si>
  <si>
    <r>
      <t xml:space="preserve">ԱՌՈՂՋԱՊԱՀՈՒԹՅՈՒՆ </t>
    </r>
    <r>
      <rPr>
        <sz val="8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</si>
  <si>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8"/>
        <rFont val="GHEA Grapalat"/>
        <family val="3"/>
      </rPr>
      <t>(տող2810+տող2820+տող2830+տող2840+տող2850+տող2860)</t>
    </r>
  </si>
  <si>
    <t xml:space="preserve">4511-Սուբսիդիաներ ոչ-ֆինանսական պետական կազմակերպություններին (ՀՈԱԿ-ներին) </t>
  </si>
  <si>
    <t>2400 Այգեկ</t>
  </si>
  <si>
    <t>10500 Մերձավան</t>
  </si>
  <si>
    <t xml:space="preserve">   </t>
  </si>
  <si>
    <t>Բաղրամյան</t>
  </si>
  <si>
    <r>
      <t xml:space="preserve">ԿՐԹՈՒԹՅՈՒՆ </t>
    </r>
    <r>
      <rPr>
        <sz val="8"/>
        <rFont val="GHEA Grapalat"/>
        <family val="3"/>
      </rPr>
      <t>(տող2910+տող2920+տող2930+տող2940+տող2950+տող2960+տող2970+տող2980)</t>
    </r>
  </si>
  <si>
    <t>4511-Սուբսիդիաներ ոչ-ֆինանսական պետական կազմակերպություններին (ՀՈԱԿ-ներին) Փարաքարի մանկապարտեզ</t>
  </si>
  <si>
    <t>Հետբուհական մասնագիտական կրթություն         այդ թվում ծախսերի վերծանումը` ըստ բյուջետային ծախսերի տնտեսագիտական դասակարգման հոդվածների</t>
  </si>
  <si>
    <t>4511-Սուբսիդիաներ ոչ-ֆինանսական պետական կազմակերպություններին (ՀՈԱԿ-ներին) Փարաքարի Արվեստի դպրոց</t>
  </si>
  <si>
    <r>
      <t xml:space="preserve">ՍՈՑԻԱԼԱԿԱՆ ՊԱՇՏՊԱՆՈՒԹՅՈՒՆ </t>
    </r>
    <r>
      <rPr>
        <sz val="8"/>
        <rFont val="GHEA Grapalat"/>
        <family val="3"/>
      </rPr>
      <t xml:space="preserve">(տող3010+տող3020+տող3030+տող3040+տող3050+տող3060+տող3070+տող3080+տող3090) </t>
    </r>
  </si>
  <si>
    <t>4729-Այլ նպաստներ բյուջեից</t>
  </si>
  <si>
    <r>
      <t>ՀԻՄՆԱԿԱՆ ԲԱԺԻՆՆԵՐԻՆ ՉԴԱՍՎՈՂ ՊԱՀՈՒՍՏԱՅԻՆ ՖՈՆԴԵՐ</t>
    </r>
    <r>
      <rPr>
        <sz val="11"/>
        <rFont val="GHEA Grapalat"/>
        <family val="3"/>
      </rPr>
      <t xml:space="preserve"> </t>
    </r>
    <r>
      <rPr>
        <sz val="9"/>
        <rFont val="GHEA Grapalat"/>
        <family val="3"/>
      </rPr>
      <t>(տող3110)</t>
    </r>
  </si>
  <si>
    <t>ՀՀ համայնքների պահուստային ֆոնդ</t>
  </si>
  <si>
    <t>4891-Պահուստային միջոցներ</t>
  </si>
  <si>
    <t>ավագանու 2023թվականի</t>
  </si>
  <si>
    <t xml:space="preserve"> ՀԱՏՎԱԾ 2 </t>
  </si>
  <si>
    <t>ապառքը տարեսկզբի դրությամբ     01.01.2022թ.</t>
  </si>
  <si>
    <t>ապառքը տարեվերջի դրությամբ 30.12.2022թ.</t>
  </si>
  <si>
    <t>տվյալ տարվա հաշվարկային գումարը</t>
  </si>
  <si>
    <t xml:space="preserve"> --</t>
  </si>
  <si>
    <t>Հավելված 7</t>
  </si>
  <si>
    <t>Հավելված 8</t>
  </si>
  <si>
    <t>Հավելված 9</t>
  </si>
  <si>
    <t>Հավելված 10</t>
  </si>
  <si>
    <t xml:space="preserve">    Մարտի  2 -ի </t>
  </si>
  <si>
    <r>
      <t>N  14    -Ն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>որոշմամբ</t>
    </r>
  </si>
  <si>
    <t xml:space="preserve">                                              /Անուն, հայրանուն, ազգանուն/</t>
  </si>
  <si>
    <t xml:space="preserve">    Հավելված                                Հայաստանի Հանրապետության Արմավիրի մարզի Փարաքար  համայնքի ավագանու 2023 թվականի  մարտի  2-ի  N 14  -Ն որոշման</t>
  </si>
  <si>
    <t xml:space="preserve">                Հայաստանի Հանրապետության Արմավիրի մարզի Փարաքար  համայնքի  ավագանու 2023թվականի  մարտի 2 -ի  N   14  -Ն որոշման</t>
  </si>
  <si>
    <t>Հայաստանի Հանրապետության Արմավիրի մարզի Փարաքար համայնքի  ավագանու 2023թվականի մարտի 2 -ի  N 14  -Ն որոշմամբ</t>
  </si>
  <si>
    <t>Հայաստանի Հանրապետության Արմավիրի մարզի Փարաքար  համայնքի  ավագանու 2023թվականի մարտի  2-ի  N 14   -Ն որոշմամբ</t>
  </si>
  <si>
    <t xml:space="preserve">  Հայաստանի Հանրապետության Արմավիրի մարզի Փարաքար  համայնքի  ավագանու 2023թվականի մարտի        2  -ի  N 14 -Ն 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</si>
</sst>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"/>
    <numFmt numFmtId="166" formatCode="0.0"/>
    <numFmt numFmtId="167" formatCode="0.000"/>
    <numFmt numFmtId="168" formatCode="#,##0.000"/>
  </numFmts>
  <fonts count="62">
    <font>
      <sz val="10"/>
      <name val="Arial"/>
    </font>
    <font>
      <sz val="10"/>
      <name val="Arial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</font>
    <font>
      <sz val="10"/>
      <color indexed="10"/>
      <name val="Arial Armenian"/>
      <family val="2"/>
    </font>
    <font>
      <b/>
      <u/>
      <sz val="14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i/>
      <sz val="12"/>
      <name val="Arial Armenian"/>
      <family val="2"/>
    </font>
    <font>
      <sz val="12"/>
      <color indexed="10"/>
      <name val="Arial Armenian"/>
      <family val="2"/>
    </font>
    <font>
      <b/>
      <sz val="10"/>
      <name val="GHEA Grapalat"/>
      <family val="3"/>
    </font>
    <font>
      <b/>
      <u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i/>
      <sz val="12"/>
      <name val="GHEA Grapalat"/>
      <family val="3"/>
    </font>
    <font>
      <sz val="10"/>
      <color indexed="10"/>
      <name val="GHEA Grapalat"/>
      <family val="3"/>
    </font>
    <font>
      <b/>
      <i/>
      <sz val="11"/>
      <name val="GHEA Grapalat"/>
      <family val="3"/>
    </font>
    <font>
      <b/>
      <u/>
      <sz val="12"/>
      <name val="GHEA Grapalat"/>
      <family val="3"/>
    </font>
    <font>
      <i/>
      <sz val="12"/>
      <name val="GHEA Grapalat"/>
      <family val="3"/>
    </font>
    <font>
      <b/>
      <sz val="14"/>
      <name val="GHEA Grapalat"/>
      <family val="3"/>
    </font>
    <font>
      <i/>
      <sz val="11"/>
      <name val="GHEA Grapalat"/>
      <family val="3"/>
    </font>
    <font>
      <sz val="11"/>
      <name val="Arial Cyr"/>
      <family val="2"/>
      <charset val="204"/>
    </font>
    <font>
      <sz val="10"/>
      <color rgb="FF000000"/>
      <name val="Arial Unicode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 applyAlignment="1">
      <alignment vertical="top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165" fontId="7" fillId="0" borderId="1" xfId="0" applyNumberFormat="1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 readingOrder="1"/>
    </xf>
    <xf numFmtId="0" fontId="17" fillId="0" borderId="0" xfId="0" applyFont="1"/>
    <xf numFmtId="165" fontId="15" fillId="0" borderId="2" xfId="0" applyNumberFormat="1" applyFont="1" applyBorder="1" applyAlignment="1">
      <alignment vertical="top" wrapText="1"/>
    </xf>
    <xf numFmtId="0" fontId="16" fillId="0" borderId="2" xfId="0" applyFont="1" applyBorder="1" applyAlignment="1">
      <alignment horizontal="justify" vertical="top" wrapText="1" readingOrder="1"/>
    </xf>
    <xf numFmtId="165" fontId="16" fillId="0" borderId="2" xfId="0" applyNumberFormat="1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164" fontId="15" fillId="0" borderId="2" xfId="0" applyNumberFormat="1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 readingOrder="1"/>
    </xf>
    <xf numFmtId="0" fontId="15" fillId="0" borderId="0" xfId="0" applyFont="1" applyAlignment="1">
      <alignment horizontal="left" vertical="top" wrapText="1"/>
    </xf>
    <xf numFmtId="0" fontId="15" fillId="0" borderId="3" xfId="0" applyFont="1" applyBorder="1" applyAlignment="1">
      <alignment vertical="top" wrapText="1"/>
    </xf>
    <xf numFmtId="0" fontId="5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1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49" fontId="5" fillId="0" borderId="0" xfId="0" applyNumberFormat="1" applyFont="1" applyAlignment="1">
      <alignment horizontal="center" vertical="top"/>
    </xf>
    <xf numFmtId="165" fontId="9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20" fillId="0" borderId="0" xfId="0" applyFont="1"/>
    <xf numFmtId="49" fontId="12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top"/>
    </xf>
    <xf numFmtId="49" fontId="13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horizontal="center" vertical="top"/>
    </xf>
    <xf numFmtId="0" fontId="12" fillId="0" borderId="0" xfId="0" applyFont="1"/>
    <xf numFmtId="0" fontId="21" fillId="0" borderId="0" xfId="0" applyFont="1"/>
    <xf numFmtId="0" fontId="4" fillId="0" borderId="0" xfId="0" applyFont="1" applyAlignment="1">
      <alignment vertical="center" wrapText="1"/>
    </xf>
    <xf numFmtId="0" fontId="15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24" fillId="0" borderId="0" xfId="0" applyFont="1" applyAlignment="1">
      <alignment wrapText="1"/>
    </xf>
    <xf numFmtId="0" fontId="14" fillId="0" borderId="5" xfId="0" applyFont="1" applyBorder="1"/>
    <xf numFmtId="0" fontId="23" fillId="0" borderId="0" xfId="0" applyFont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26" fillId="0" borderId="6" xfId="0" applyFont="1" applyBorder="1"/>
    <xf numFmtId="0" fontId="26" fillId="0" borderId="7" xfId="0" applyFont="1" applyBorder="1" applyAlignment="1">
      <alignment vertical="center" wrapText="1"/>
    </xf>
    <xf numFmtId="0" fontId="26" fillId="0" borderId="8" xfId="0" applyFont="1" applyBorder="1"/>
    <xf numFmtId="0" fontId="26" fillId="0" borderId="9" xfId="0" applyFont="1" applyBorder="1"/>
    <xf numFmtId="0" fontId="26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4" fillId="0" borderId="13" xfId="0" applyFont="1" applyBorder="1"/>
    <xf numFmtId="0" fontId="14" fillId="0" borderId="8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 readingOrder="1"/>
    </xf>
    <xf numFmtId="0" fontId="16" fillId="0" borderId="4" xfId="0" applyFont="1" applyBorder="1" applyAlignment="1">
      <alignment horizontal="left" vertical="top" wrapText="1" readingOrder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inden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top"/>
    </xf>
    <xf numFmtId="0" fontId="14" fillId="0" borderId="14" xfId="0" applyFont="1" applyBorder="1" applyAlignment="1">
      <alignment horizontal="center" vertical="center" wrapText="1"/>
    </xf>
    <xf numFmtId="0" fontId="26" fillId="0" borderId="11" xfId="0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4" fillId="0" borderId="0" xfId="0" applyFont="1" applyAlignment="1">
      <alignment horizontal="center"/>
    </xf>
    <xf numFmtId="0" fontId="36" fillId="0" borderId="5" xfId="0" applyFont="1" applyBorder="1" applyAlignment="1">
      <alignment horizontal="center" vertical="center" wrapText="1"/>
    </xf>
    <xf numFmtId="0" fontId="33" fillId="0" borderId="0" xfId="0" applyFont="1"/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 readingOrder="1"/>
    </xf>
    <xf numFmtId="0" fontId="30" fillId="0" borderId="19" xfId="0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20" xfId="0" applyNumberFormat="1" applyFont="1" applyBorder="1" applyAlignment="1">
      <alignment horizontal="center" vertical="center"/>
    </xf>
    <xf numFmtId="49" fontId="40" fillId="0" borderId="2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 readingOrder="1"/>
    </xf>
    <xf numFmtId="0" fontId="30" fillId="0" borderId="19" xfId="0" applyFont="1" applyBorder="1" applyAlignment="1">
      <alignment vertical="center"/>
    </xf>
    <xf numFmtId="0" fontId="35" fillId="0" borderId="6" xfId="0" applyFont="1" applyBorder="1" applyAlignment="1">
      <alignment horizontal="left" vertical="top" wrapText="1" readingOrder="1"/>
    </xf>
    <xf numFmtId="0" fontId="30" fillId="0" borderId="22" xfId="0" applyFont="1" applyBorder="1" applyAlignment="1">
      <alignment vertical="center"/>
    </xf>
    <xf numFmtId="49" fontId="40" fillId="0" borderId="23" xfId="0" applyNumberFormat="1" applyFont="1" applyBorder="1" applyAlignment="1">
      <alignment horizontal="center" vertical="center"/>
    </xf>
    <xf numFmtId="49" fontId="40" fillId="0" borderId="24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top" wrapText="1" readingOrder="1"/>
    </xf>
    <xf numFmtId="49" fontId="30" fillId="0" borderId="1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0" fontId="35" fillId="0" borderId="6" xfId="0" applyFont="1" applyBorder="1" applyAlignment="1">
      <alignment vertical="center" wrapText="1" readingOrder="1"/>
    </xf>
    <xf numFmtId="0" fontId="35" fillId="0" borderId="11" xfId="0" applyFont="1" applyBorder="1" applyAlignment="1">
      <alignment horizontal="left" vertical="top" wrapText="1" readingOrder="1"/>
    </xf>
    <xf numFmtId="0" fontId="30" fillId="0" borderId="22" xfId="0" applyFont="1" applyBorder="1" applyAlignment="1">
      <alignment horizontal="center" vertical="center"/>
    </xf>
    <xf numFmtId="49" fontId="40" fillId="0" borderId="7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 readingOrder="1"/>
    </xf>
    <xf numFmtId="49" fontId="30" fillId="0" borderId="7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 readingOrder="1"/>
    </xf>
    <xf numFmtId="0" fontId="39" fillId="0" borderId="6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 wrapText="1"/>
    </xf>
    <xf numFmtId="0" fontId="30" fillId="0" borderId="25" xfId="0" applyFont="1" applyBorder="1" applyAlignment="1">
      <alignment vertical="center"/>
    </xf>
    <xf numFmtId="49" fontId="30" fillId="0" borderId="26" xfId="0" applyNumberFormat="1" applyFont="1" applyBorder="1" applyAlignment="1">
      <alignment horizontal="center" vertical="center"/>
    </xf>
    <xf numFmtId="49" fontId="30" fillId="0" borderId="27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top" wrapText="1" readingOrder="1"/>
    </xf>
    <xf numFmtId="0" fontId="30" fillId="0" borderId="25" xfId="0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top"/>
    </xf>
    <xf numFmtId="49" fontId="30" fillId="0" borderId="24" xfId="0" applyNumberFormat="1" applyFont="1" applyBorder="1" applyAlignment="1">
      <alignment horizontal="center" vertical="top"/>
    </xf>
    <xf numFmtId="0" fontId="30" fillId="0" borderId="29" xfId="0" applyFont="1" applyBorder="1" applyAlignment="1">
      <alignment vertical="center"/>
    </xf>
    <xf numFmtId="49" fontId="40" fillId="0" borderId="16" xfId="0" applyNumberFormat="1" applyFont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 wrapText="1"/>
    </xf>
    <xf numFmtId="49" fontId="40" fillId="0" borderId="18" xfId="0" applyNumberFormat="1" applyFont="1" applyBorder="1" applyAlignment="1">
      <alignment horizontal="center" vertical="center" wrapText="1"/>
    </xf>
    <xf numFmtId="49" fontId="40" fillId="0" borderId="5" xfId="0" applyNumberFormat="1" applyFont="1" applyBorder="1" applyAlignment="1">
      <alignment horizontal="center" vertical="center" wrapText="1"/>
    </xf>
    <xf numFmtId="49" fontId="40" fillId="0" borderId="30" xfId="0" applyNumberFormat="1" applyFont="1" applyBorder="1" applyAlignment="1">
      <alignment horizontal="center" vertical="center" wrapText="1"/>
    </xf>
    <xf numFmtId="49" fontId="40" fillId="0" borderId="31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40" fillId="2" borderId="5" xfId="0" applyFont="1" applyFill="1" applyBorder="1" applyAlignment="1">
      <alignment horizontal="center"/>
    </xf>
    <xf numFmtId="0" fontId="30" fillId="0" borderId="32" xfId="0" applyFont="1" applyBorder="1"/>
    <xf numFmtId="0" fontId="36" fillId="2" borderId="33" xfId="0" applyFont="1" applyFill="1" applyBorder="1" applyAlignment="1">
      <alignment horizontal="center" vertical="center" wrapText="1"/>
    </xf>
    <xf numFmtId="49" fontId="36" fillId="2" borderId="33" xfId="0" applyNumberFormat="1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 wrapText="1"/>
    </xf>
    <xf numFmtId="0" fontId="27" fillId="0" borderId="36" xfId="0" applyFont="1" applyBorder="1"/>
    <xf numFmtId="0" fontId="40" fillId="0" borderId="37" xfId="0" applyFont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27" fillId="0" borderId="1" xfId="0" applyFont="1" applyBorder="1"/>
    <xf numFmtId="0" fontId="40" fillId="0" borderId="38" xfId="0" applyFont="1" applyBorder="1" applyAlignment="1">
      <alignment horizontal="center"/>
    </xf>
    <xf numFmtId="0" fontId="36" fillId="0" borderId="6" xfId="0" applyFont="1" applyBorder="1" applyAlignment="1">
      <alignment horizontal="center" wrapText="1"/>
    </xf>
    <xf numFmtId="0" fontId="31" fillId="0" borderId="2" xfId="0" applyFont="1" applyBorder="1"/>
    <xf numFmtId="0" fontId="35" fillId="0" borderId="6" xfId="0" applyFont="1" applyBorder="1" applyAlignment="1">
      <alignment horizontal="center"/>
    </xf>
    <xf numFmtId="0" fontId="40" fillId="0" borderId="38" xfId="0" applyFont="1" applyBorder="1" applyAlignment="1">
      <alignment horizontal="center" vertical="center"/>
    </xf>
    <xf numFmtId="0" fontId="39" fillId="0" borderId="6" xfId="0" applyFont="1" applyBorder="1" applyAlignment="1">
      <alignment wrapText="1"/>
    </xf>
    <xf numFmtId="0" fontId="35" fillId="0" borderId="11" xfId="0" applyFont="1" applyBorder="1" applyAlignment="1">
      <alignment horizontal="left" wrapText="1"/>
    </xf>
    <xf numFmtId="0" fontId="36" fillId="0" borderId="6" xfId="0" applyFont="1" applyBorder="1" applyAlignment="1">
      <alignment wrapText="1"/>
    </xf>
    <xf numFmtId="0" fontId="35" fillId="0" borderId="6" xfId="0" applyFont="1" applyBorder="1" applyAlignment="1">
      <alignment wrapText="1"/>
    </xf>
    <xf numFmtId="0" fontId="44" fillId="0" borderId="6" xfId="0" applyFont="1" applyBorder="1"/>
    <xf numFmtId="49" fontId="50" fillId="0" borderId="2" xfId="0" applyNumberFormat="1" applyFont="1" applyBorder="1" applyAlignment="1">
      <alignment horizontal="center" vertical="center" wrapText="1"/>
    </xf>
    <xf numFmtId="0" fontId="44" fillId="0" borderId="6" xfId="0" applyFont="1" applyBorder="1" applyAlignment="1">
      <alignment wrapText="1"/>
    </xf>
    <xf numFmtId="0" fontId="40" fillId="0" borderId="39" xfId="0" applyFont="1" applyBorder="1" applyAlignment="1">
      <alignment horizontal="center"/>
    </xf>
    <xf numFmtId="0" fontId="44" fillId="0" borderId="9" xfId="0" applyFont="1" applyBorder="1" applyAlignment="1">
      <alignment wrapText="1"/>
    </xf>
    <xf numFmtId="49" fontId="50" fillId="0" borderId="4" xfId="0" applyNumberFormat="1" applyFont="1" applyBorder="1" applyAlignment="1">
      <alignment horizontal="center" vertical="center" wrapText="1"/>
    </xf>
    <xf numFmtId="49" fontId="43" fillId="0" borderId="2" xfId="0" applyNumberFormat="1" applyFont="1" applyBorder="1" applyAlignment="1">
      <alignment horizontal="center" vertical="center" wrapText="1"/>
    </xf>
    <xf numFmtId="0" fontId="44" fillId="0" borderId="35" xfId="0" applyFont="1" applyBorder="1" applyAlignment="1">
      <alignment wrapText="1"/>
    </xf>
    <xf numFmtId="49" fontId="43" fillId="0" borderId="36" xfId="0" applyNumberFormat="1" applyFont="1" applyBorder="1" applyAlignment="1">
      <alignment horizontal="center" vertical="center" wrapText="1"/>
    </xf>
    <xf numFmtId="49" fontId="43" fillId="0" borderId="4" xfId="0" applyNumberFormat="1" applyFont="1" applyBorder="1" applyAlignment="1">
      <alignment horizontal="center" vertical="center" wrapText="1"/>
    </xf>
    <xf numFmtId="0" fontId="39" fillId="0" borderId="35" xfId="0" applyFont="1" applyBorder="1" applyAlignment="1">
      <alignment wrapText="1"/>
    </xf>
    <xf numFmtId="49" fontId="49" fillId="0" borderId="36" xfId="0" applyNumberFormat="1" applyFont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/>
    </xf>
    <xf numFmtId="0" fontId="44" fillId="0" borderId="28" xfId="0" applyFont="1" applyBorder="1" applyAlignment="1">
      <alignment wrapText="1"/>
    </xf>
    <xf numFmtId="49" fontId="49" fillId="0" borderId="3" xfId="0" applyNumberFormat="1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/>
    </xf>
    <xf numFmtId="0" fontId="39" fillId="0" borderId="5" xfId="0" applyFont="1" applyBorder="1" applyAlignment="1">
      <alignment wrapText="1"/>
    </xf>
    <xf numFmtId="49" fontId="49" fillId="0" borderId="42" xfId="0" applyNumberFormat="1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/>
    </xf>
    <xf numFmtId="0" fontId="35" fillId="0" borderId="44" xfId="0" applyFont="1" applyBorder="1" applyAlignment="1">
      <alignment horizontal="left"/>
    </xf>
    <xf numFmtId="49" fontId="49" fillId="0" borderId="0" xfId="0" applyNumberFormat="1" applyFont="1" applyAlignment="1">
      <alignment horizontal="center" vertical="center" wrapText="1"/>
    </xf>
    <xf numFmtId="0" fontId="36" fillId="0" borderId="5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49" fontId="49" fillId="0" borderId="1" xfId="0" applyNumberFormat="1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/>
    </xf>
    <xf numFmtId="0" fontId="36" fillId="0" borderId="5" xfId="0" applyFont="1" applyBorder="1" applyAlignment="1">
      <alignment vertical="center" wrapText="1"/>
    </xf>
    <xf numFmtId="0" fontId="30" fillId="0" borderId="42" xfId="0" applyFont="1" applyBorder="1"/>
    <xf numFmtId="0" fontId="40" fillId="0" borderId="3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2" xfId="0" applyFont="1" applyBorder="1"/>
    <xf numFmtId="0" fontId="35" fillId="0" borderId="44" xfId="0" applyFont="1" applyBorder="1" applyAlignment="1">
      <alignment wrapText="1"/>
    </xf>
    <xf numFmtId="0" fontId="30" fillId="0" borderId="2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/>
    </xf>
    <xf numFmtId="0" fontId="36" fillId="0" borderId="44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39" fillId="0" borderId="6" xfId="0" applyFont="1" applyBorder="1" applyAlignment="1">
      <alignment horizontal="left" vertical="center" wrapText="1"/>
    </xf>
    <xf numFmtId="49" fontId="49" fillId="0" borderId="4" xfId="0" applyNumberFormat="1" applyFont="1" applyBorder="1" applyAlignment="1">
      <alignment horizontal="center" vertical="center" wrapText="1"/>
    </xf>
    <xf numFmtId="0" fontId="54" fillId="0" borderId="6" xfId="0" applyFont="1" applyBorder="1"/>
    <xf numFmtId="0" fontId="54" fillId="0" borderId="7" xfId="0" applyFont="1" applyBorder="1" applyAlignment="1">
      <alignment vertical="center" wrapText="1"/>
    </xf>
    <xf numFmtId="0" fontId="54" fillId="0" borderId="8" xfId="0" applyFont="1" applyBorder="1"/>
    <xf numFmtId="0" fontId="54" fillId="0" borderId="35" xfId="0" applyFont="1" applyBorder="1"/>
    <xf numFmtId="0" fontId="54" fillId="0" borderId="45" xfId="0" applyFont="1" applyBorder="1" applyAlignment="1">
      <alignment vertical="center" wrapText="1"/>
    </xf>
    <xf numFmtId="0" fontId="31" fillId="0" borderId="46" xfId="0" applyFont="1" applyBorder="1" applyAlignment="1">
      <alignment horizontal="center" vertical="center" wrapText="1"/>
    </xf>
    <xf numFmtId="0" fontId="54" fillId="0" borderId="9" xfId="0" applyFont="1" applyBorder="1"/>
    <xf numFmtId="0" fontId="54" fillId="0" borderId="14" xfId="0" applyFont="1" applyBorder="1" applyAlignment="1">
      <alignment vertical="center" wrapText="1"/>
    </xf>
    <xf numFmtId="0" fontId="54" fillId="0" borderId="10" xfId="0" applyFont="1" applyBorder="1"/>
    <xf numFmtId="0" fontId="54" fillId="0" borderId="47" xfId="0" applyFont="1" applyBorder="1"/>
    <xf numFmtId="0" fontId="31" fillId="0" borderId="8" xfId="0" applyFont="1" applyBorder="1" applyAlignment="1">
      <alignment horizontal="center"/>
    </xf>
    <xf numFmtId="0" fontId="54" fillId="0" borderId="28" xfId="0" applyFont="1" applyBorder="1"/>
    <xf numFmtId="0" fontId="54" fillId="0" borderId="48" xfId="0" applyFont="1" applyBorder="1" applyAlignment="1">
      <alignment vertical="center" wrapText="1"/>
    </xf>
    <xf numFmtId="0" fontId="54" fillId="0" borderId="49" xfId="0" applyFont="1" applyBorder="1"/>
    <xf numFmtId="0" fontId="54" fillId="0" borderId="44" xfId="0" applyFont="1" applyBorder="1"/>
    <xf numFmtId="0" fontId="54" fillId="0" borderId="50" xfId="0" applyFont="1" applyBorder="1" applyAlignment="1">
      <alignment vertical="center" wrapText="1"/>
    </xf>
    <xf numFmtId="0" fontId="54" fillId="0" borderId="51" xfId="0" applyFont="1" applyBorder="1"/>
    <xf numFmtId="0" fontId="27" fillId="0" borderId="5" xfId="0" applyFont="1" applyBorder="1"/>
    <xf numFmtId="0" fontId="27" fillId="0" borderId="30" xfId="0" applyFont="1" applyBorder="1" applyAlignment="1">
      <alignment vertical="center" wrapText="1"/>
    </xf>
    <xf numFmtId="0" fontId="27" fillId="0" borderId="31" xfId="0" applyFont="1" applyBorder="1"/>
    <xf numFmtId="0" fontId="27" fillId="0" borderId="11" xfId="0" applyFont="1" applyBorder="1"/>
    <xf numFmtId="0" fontId="27" fillId="0" borderId="13" xfId="0" applyFont="1" applyBorder="1" applyAlignment="1">
      <alignment vertical="center" wrapText="1"/>
    </xf>
    <xf numFmtId="0" fontId="27" fillId="0" borderId="12" xfId="0" applyFont="1" applyBorder="1"/>
    <xf numFmtId="0" fontId="31" fillId="0" borderId="6" xfId="0" applyFont="1" applyBorder="1"/>
    <xf numFmtId="0" fontId="31" fillId="0" borderId="7" xfId="0" applyFont="1" applyBorder="1" applyAlignment="1">
      <alignment vertical="center" wrapText="1"/>
    </xf>
    <xf numFmtId="0" fontId="31" fillId="0" borderId="8" xfId="0" applyFont="1" applyBorder="1"/>
    <xf numFmtId="0" fontId="31" fillId="0" borderId="28" xfId="0" applyFont="1" applyBorder="1"/>
    <xf numFmtId="0" fontId="31" fillId="0" borderId="48" xfId="0" applyFont="1" applyBorder="1" applyAlignment="1">
      <alignment vertical="center" wrapText="1"/>
    </xf>
    <xf numFmtId="0" fontId="31" fillId="0" borderId="49" xfId="0" applyFont="1" applyBorder="1"/>
    <xf numFmtId="0" fontId="27" fillId="0" borderId="5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44" xfId="0" applyFont="1" applyBorder="1"/>
    <xf numFmtId="0" fontId="27" fillId="0" borderId="50" xfId="0" applyFont="1" applyBorder="1"/>
    <xf numFmtId="0" fontId="27" fillId="0" borderId="51" xfId="0" applyFont="1" applyBorder="1"/>
    <xf numFmtId="0" fontId="31" fillId="0" borderId="11" xfId="0" applyFont="1" applyBorder="1"/>
    <xf numFmtId="0" fontId="31" fillId="0" borderId="13" xfId="0" applyFont="1" applyBorder="1"/>
    <xf numFmtId="0" fontId="31" fillId="0" borderId="12" xfId="0" applyFont="1" applyBorder="1" applyAlignment="1">
      <alignment horizontal="center"/>
    </xf>
    <xf numFmtId="0" fontId="31" fillId="0" borderId="7" xfId="0" applyFont="1" applyBorder="1"/>
    <xf numFmtId="0" fontId="31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/>
    </xf>
    <xf numFmtId="164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0" fontId="15" fillId="0" borderId="0" xfId="0" applyFont="1"/>
    <xf numFmtId="164" fontId="15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4" fillId="0" borderId="0" xfId="0" applyFont="1"/>
    <xf numFmtId="164" fontId="32" fillId="0" borderId="0" xfId="0" applyNumberFormat="1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right" vertical="top"/>
    </xf>
    <xf numFmtId="0" fontId="32" fillId="0" borderId="0" xfId="0" applyFont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32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 readingOrder="1"/>
    </xf>
    <xf numFmtId="44" fontId="16" fillId="0" borderId="0" xfId="2" applyFont="1" applyFill="1" applyBorder="1"/>
    <xf numFmtId="44" fontId="15" fillId="0" borderId="0" xfId="2" applyFont="1" applyFill="1" applyBorder="1"/>
    <xf numFmtId="43" fontId="15" fillId="0" borderId="0" xfId="1" applyFont="1" applyFill="1" applyBorder="1"/>
    <xf numFmtId="0" fontId="15" fillId="0" borderId="15" xfId="0" applyFont="1" applyBorder="1"/>
    <xf numFmtId="49" fontId="32" fillId="0" borderId="23" xfId="0" applyNumberFormat="1" applyFont="1" applyBorder="1" applyAlignment="1">
      <alignment horizontal="center" vertical="center"/>
    </xf>
    <xf numFmtId="49" fontId="34" fillId="0" borderId="23" xfId="0" applyNumberFormat="1" applyFont="1" applyBorder="1" applyAlignment="1">
      <alignment horizontal="center" vertical="top"/>
    </xf>
    <xf numFmtId="164" fontId="34" fillId="0" borderId="0" xfId="0" applyNumberFormat="1" applyFont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vertical="top" wrapText="1"/>
    </xf>
    <xf numFmtId="49" fontId="34" fillId="0" borderId="2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53" xfId="0" applyNumberFormat="1" applyFont="1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top" wrapText="1" readingOrder="1"/>
    </xf>
    <xf numFmtId="49" fontId="30" fillId="0" borderId="20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vertical="top" wrapText="1"/>
    </xf>
    <xf numFmtId="0" fontId="27" fillId="0" borderId="6" xfId="0" applyFont="1" applyBorder="1" applyAlignment="1">
      <alignment horizontal="center" vertical="center" wrapText="1" readingOrder="1"/>
    </xf>
    <xf numFmtId="49" fontId="40" fillId="0" borderId="14" xfId="0" applyNumberFormat="1" applyFont="1" applyBorder="1" applyAlignment="1">
      <alignment horizontal="center" vertical="center"/>
    </xf>
    <xf numFmtId="49" fontId="40" fillId="0" borderId="53" xfId="0" applyNumberFormat="1" applyFont="1" applyBorder="1" applyAlignment="1">
      <alignment horizontal="center" vertical="center"/>
    </xf>
    <xf numFmtId="49" fontId="40" fillId="0" borderId="5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49" fontId="5" fillId="0" borderId="56" xfId="0" applyNumberFormat="1" applyFont="1" applyBorder="1" applyAlignment="1">
      <alignment horizontal="center" vertical="top"/>
    </xf>
    <xf numFmtId="49" fontId="5" fillId="0" borderId="57" xfId="0" applyNumberFormat="1" applyFont="1" applyBorder="1" applyAlignment="1">
      <alignment horizontal="center" vertical="top"/>
    </xf>
    <xf numFmtId="0" fontId="12" fillId="0" borderId="32" xfId="0" applyFont="1" applyBorder="1" applyAlignment="1">
      <alignment horizontal="left" vertical="top" wrapText="1"/>
    </xf>
    <xf numFmtId="49" fontId="40" fillId="0" borderId="42" xfId="0" applyNumberFormat="1" applyFont="1" applyBorder="1" applyAlignment="1">
      <alignment horizontal="center" vertical="center" wrapText="1"/>
    </xf>
    <xf numFmtId="165" fontId="55" fillId="0" borderId="42" xfId="0" applyNumberFormat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top" wrapText="1" readingOrder="1"/>
    </xf>
    <xf numFmtId="165" fontId="7" fillId="0" borderId="15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vertical="top" wrapText="1"/>
    </xf>
    <xf numFmtId="0" fontId="27" fillId="0" borderId="6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/>
    </xf>
    <xf numFmtId="165" fontId="31" fillId="0" borderId="0" xfId="0" applyNumberFormat="1" applyFont="1" applyAlignment="1">
      <alignment horizontal="center" vertical="top"/>
    </xf>
    <xf numFmtId="0" fontId="34" fillId="0" borderId="7" xfId="0" applyFont="1" applyBorder="1" applyAlignment="1">
      <alignment horizontal="center" vertical="center" wrapText="1"/>
    </xf>
    <xf numFmtId="164" fontId="31" fillId="0" borderId="0" xfId="0" applyNumberFormat="1" applyFont="1" applyAlignment="1">
      <alignment horizontal="center" vertical="top"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9" fillId="0" borderId="11" xfId="0" applyFont="1" applyBorder="1" applyAlignment="1">
      <alignment wrapText="1"/>
    </xf>
    <xf numFmtId="49" fontId="50" fillId="0" borderId="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6" fillId="0" borderId="12" xfId="0" applyFont="1" applyBorder="1"/>
    <xf numFmtId="0" fontId="44" fillId="0" borderId="11" xfId="0" applyFont="1" applyBorder="1" applyAlignment="1">
      <alignment wrapText="1"/>
    </xf>
    <xf numFmtId="0" fontId="30" fillId="0" borderId="1" xfId="0" applyFont="1" applyBorder="1"/>
    <xf numFmtId="0" fontId="31" fillId="0" borderId="12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/>
    </xf>
    <xf numFmtId="0" fontId="30" fillId="0" borderId="4" xfId="0" applyFont="1" applyBorder="1"/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2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right" vertical="center" wrapText="1"/>
    </xf>
    <xf numFmtId="1" fontId="33" fillId="0" borderId="23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wrapText="1"/>
    </xf>
    <xf numFmtId="49" fontId="50" fillId="0" borderId="36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0" xfId="0" applyFont="1" applyBorder="1"/>
    <xf numFmtId="0" fontId="40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vertical="center" wrapText="1"/>
    </xf>
    <xf numFmtId="0" fontId="30" fillId="0" borderId="36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45" xfId="0" applyFont="1" applyBorder="1" applyAlignment="1">
      <alignment vertical="center" wrapText="1"/>
    </xf>
    <xf numFmtId="0" fontId="31" fillId="0" borderId="47" xfId="0" applyFont="1" applyBorder="1"/>
    <xf numFmtId="0" fontId="61" fillId="0" borderId="23" xfId="0" applyFont="1" applyBorder="1" applyAlignment="1">
      <alignment horizontal="left" vertical="center" wrapText="1"/>
    </xf>
    <xf numFmtId="0" fontId="61" fillId="0" borderId="23" xfId="0" applyFont="1" applyBorder="1"/>
    <xf numFmtId="0" fontId="31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167" fontId="34" fillId="0" borderId="8" xfId="0" applyNumberFormat="1" applyFont="1" applyBorder="1" applyAlignment="1">
      <alignment horizontal="center" vertical="center"/>
    </xf>
    <xf numFmtId="167" fontId="34" fillId="0" borderId="5" xfId="0" applyNumberFormat="1" applyFont="1" applyBorder="1" applyAlignment="1">
      <alignment horizontal="center" vertical="center"/>
    </xf>
    <xf numFmtId="167" fontId="34" fillId="0" borderId="32" xfId="0" applyNumberFormat="1" applyFont="1" applyBorder="1" applyAlignment="1">
      <alignment horizontal="center" vertical="center"/>
    </xf>
    <xf numFmtId="167" fontId="34" fillId="0" borderId="31" xfId="0" applyNumberFormat="1" applyFont="1" applyBorder="1" applyAlignment="1">
      <alignment horizontal="center" vertical="center"/>
    </xf>
    <xf numFmtId="167" fontId="32" fillId="0" borderId="5" xfId="0" applyNumberFormat="1" applyFont="1" applyBorder="1" applyAlignment="1">
      <alignment horizontal="center" vertical="center"/>
    </xf>
    <xf numFmtId="167" fontId="32" fillId="0" borderId="30" xfId="0" applyNumberFormat="1" applyFont="1" applyBorder="1" applyAlignment="1">
      <alignment horizontal="center" vertical="center"/>
    </xf>
    <xf numFmtId="167" fontId="32" fillId="0" borderId="31" xfId="0" applyNumberFormat="1" applyFont="1" applyBorder="1" applyAlignment="1">
      <alignment horizontal="center" vertical="center"/>
    </xf>
    <xf numFmtId="167" fontId="15" fillId="0" borderId="6" xfId="0" applyNumberFormat="1" applyFont="1" applyBorder="1"/>
    <xf numFmtId="166" fontId="15" fillId="0" borderId="7" xfId="0" applyNumberFormat="1" applyFont="1" applyBorder="1"/>
    <xf numFmtId="167" fontId="15" fillId="0" borderId="8" xfId="0" applyNumberFormat="1" applyFont="1" applyBorder="1"/>
    <xf numFmtId="167" fontId="34" fillId="0" borderId="6" xfId="0" applyNumberFormat="1" applyFont="1" applyBorder="1" applyAlignment="1">
      <alignment horizontal="center" vertical="center" wrapText="1"/>
    </xf>
    <xf numFmtId="49" fontId="52" fillId="0" borderId="23" xfId="0" applyNumberFormat="1" applyFont="1" applyBorder="1" applyAlignment="1">
      <alignment vertical="top" wrapText="1"/>
    </xf>
    <xf numFmtId="167" fontId="34" fillId="0" borderId="7" xfId="0" applyNumberFormat="1" applyFont="1" applyBorder="1" applyAlignment="1">
      <alignment horizontal="center" vertical="center" wrapText="1"/>
    </xf>
    <xf numFmtId="167" fontId="31" fillId="0" borderId="11" xfId="0" applyNumberFormat="1" applyFont="1" applyBorder="1"/>
    <xf numFmtId="167" fontId="31" fillId="0" borderId="13" xfId="0" applyNumberFormat="1" applyFont="1" applyBorder="1"/>
    <xf numFmtId="166" fontId="34" fillId="0" borderId="5" xfId="0" applyNumberFormat="1" applyFont="1" applyBorder="1" applyAlignment="1">
      <alignment horizontal="center" vertical="center"/>
    </xf>
    <xf numFmtId="166" fontId="31" fillId="0" borderId="9" xfId="0" applyNumberFormat="1" applyFont="1" applyBorder="1"/>
    <xf numFmtId="166" fontId="31" fillId="0" borderId="14" xfId="0" applyNumberFormat="1" applyFont="1" applyBorder="1"/>
    <xf numFmtId="166" fontId="34" fillId="0" borderId="30" xfId="0" applyNumberFormat="1" applyFont="1" applyBorder="1" applyAlignment="1">
      <alignment horizontal="center" vertical="center" wrapText="1"/>
    </xf>
    <xf numFmtId="166" fontId="7" fillId="0" borderId="45" xfId="0" applyNumberFormat="1" applyFont="1" applyBorder="1"/>
    <xf numFmtId="167" fontId="3" fillId="0" borderId="35" xfId="0" applyNumberFormat="1" applyFont="1" applyBorder="1"/>
    <xf numFmtId="167" fontId="3" fillId="0" borderId="47" xfId="0" applyNumberFormat="1" applyFont="1" applyBorder="1"/>
    <xf numFmtId="2" fontId="15" fillId="0" borderId="0" xfId="0" applyNumberFormat="1" applyFont="1"/>
    <xf numFmtId="166" fontId="0" fillId="0" borderId="0" xfId="0" applyNumberFormat="1"/>
    <xf numFmtId="167" fontId="14" fillId="0" borderId="0" xfId="0" applyNumberFormat="1" applyFont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/>
    </xf>
    <xf numFmtId="166" fontId="33" fillId="0" borderId="23" xfId="0" applyNumberFormat="1" applyFont="1" applyBorder="1" applyAlignment="1">
      <alignment horizontal="center" vertical="center" wrapText="1"/>
    </xf>
    <xf numFmtId="0" fontId="27" fillId="0" borderId="23" xfId="0" quotePrefix="1" applyFont="1" applyBorder="1" applyAlignment="1">
      <alignment horizontal="center" vertical="center"/>
    </xf>
    <xf numFmtId="0" fontId="32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/>
    </xf>
    <xf numFmtId="166" fontId="29" fillId="0" borderId="23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vertical="center"/>
    </xf>
    <xf numFmtId="0" fontId="31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49" fontId="31" fillId="0" borderId="23" xfId="0" quotePrefix="1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 indent="1"/>
    </xf>
    <xf numFmtId="0" fontId="33" fillId="0" borderId="23" xfId="0" applyFont="1" applyBorder="1" applyAlignment="1">
      <alignment horizontal="center" vertical="center"/>
    </xf>
    <xf numFmtId="166" fontId="33" fillId="0" borderId="23" xfId="0" applyNumberFormat="1" applyFont="1" applyBorder="1" applyAlignment="1">
      <alignment horizontal="center" vertical="center"/>
    </xf>
    <xf numFmtId="2" fontId="29" fillId="0" borderId="23" xfId="0" applyNumberFormat="1" applyFont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/>
    </xf>
    <xf numFmtId="166" fontId="29" fillId="0" borderId="23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 wrapText="1" indent="1"/>
    </xf>
    <xf numFmtId="0" fontId="31" fillId="0" borderId="23" xfId="0" applyFont="1" applyBorder="1" applyAlignment="1">
      <alignment horizontal="left" vertical="center" wrapText="1" indent="2"/>
    </xf>
    <xf numFmtId="0" fontId="31" fillId="0" borderId="23" xfId="0" applyFont="1" applyBorder="1" applyAlignment="1">
      <alignment vertical="center"/>
    </xf>
    <xf numFmtId="0" fontId="31" fillId="0" borderId="23" xfId="0" applyFont="1" applyBorder="1" applyAlignment="1">
      <alignment horizontal="left" vertical="center" wrapText="1" indent="3"/>
    </xf>
    <xf numFmtId="166" fontId="33" fillId="3" borderId="23" xfId="0" applyNumberFormat="1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Continuous" vertical="center"/>
    </xf>
    <xf numFmtId="49" fontId="27" fillId="0" borderId="23" xfId="0" quotePrefix="1" applyNumberFormat="1" applyFont="1" applyBorder="1" applyAlignment="1">
      <alignment horizontal="center" vertical="center"/>
    </xf>
    <xf numFmtId="1" fontId="29" fillId="0" borderId="23" xfId="0" applyNumberFormat="1" applyFont="1" applyBorder="1" applyAlignment="1">
      <alignment horizontal="center" vertical="center" wrapText="1"/>
    </xf>
    <xf numFmtId="166" fontId="29" fillId="0" borderId="23" xfId="0" applyNumberFormat="1" applyFont="1" applyBorder="1" applyAlignment="1">
      <alignment vertical="center"/>
    </xf>
    <xf numFmtId="0" fontId="29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center"/>
    </xf>
    <xf numFmtId="0" fontId="27" fillId="2" borderId="23" xfId="0" applyFont="1" applyFill="1" applyBorder="1" applyAlignment="1">
      <alignment horizontal="center" vertical="center" wrapText="1"/>
    </xf>
    <xf numFmtId="49" fontId="27" fillId="2" borderId="23" xfId="0" applyNumberFormat="1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center"/>
    </xf>
    <xf numFmtId="0" fontId="30" fillId="2" borderId="23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top" wrapText="1"/>
    </xf>
    <xf numFmtId="49" fontId="36" fillId="2" borderId="23" xfId="0" applyNumberFormat="1" applyFont="1" applyFill="1" applyBorder="1" applyAlignment="1">
      <alignment horizontal="center"/>
    </xf>
    <xf numFmtId="0" fontId="35" fillId="2" borderId="23" xfId="0" applyFont="1" applyFill="1" applyBorder="1" applyAlignment="1">
      <alignment horizontal="left" vertical="top" wrapText="1"/>
    </xf>
    <xf numFmtId="0" fontId="29" fillId="2" borderId="23" xfId="0" applyFont="1" applyFill="1" applyBorder="1" applyAlignment="1">
      <alignment horizontal="center" vertical="center" wrapText="1"/>
    </xf>
    <xf numFmtId="49" fontId="35" fillId="2" borderId="23" xfId="0" applyNumberFormat="1" applyFont="1" applyFill="1" applyBorder="1" applyAlignment="1">
      <alignment horizontal="center" vertical="center"/>
    </xf>
    <xf numFmtId="0" fontId="41" fillId="2" borderId="23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vertical="center" wrapText="1"/>
    </xf>
    <xf numFmtId="49" fontId="35" fillId="2" borderId="23" xfId="0" applyNumberFormat="1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left" vertical="center" wrapText="1"/>
    </xf>
    <xf numFmtId="49" fontId="36" fillId="0" borderId="23" xfId="0" applyNumberFormat="1" applyFont="1" applyBorder="1" applyAlignment="1">
      <alignment vertical="top" wrapText="1"/>
    </xf>
    <xf numFmtId="49" fontId="36" fillId="2" borderId="23" xfId="0" applyNumberFormat="1" applyFont="1" applyFill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 wrapText="1"/>
    </xf>
    <xf numFmtId="49" fontId="39" fillId="0" borderId="23" xfId="0" applyNumberFormat="1" applyFont="1" applyBorder="1" applyAlignment="1">
      <alignment vertical="top" wrapText="1"/>
    </xf>
    <xf numFmtId="49" fontId="27" fillId="0" borderId="23" xfId="0" applyNumberFormat="1" applyFont="1" applyBorder="1" applyAlignment="1">
      <alignment vertical="top" wrapText="1"/>
    </xf>
    <xf numFmtId="0" fontId="36" fillId="0" borderId="23" xfId="0" applyFont="1" applyBorder="1" applyAlignment="1">
      <alignment horizontal="center"/>
    </xf>
    <xf numFmtId="0" fontId="36" fillId="0" borderId="23" xfId="0" applyFont="1" applyBorder="1" applyAlignment="1">
      <alignment vertical="top" wrapText="1"/>
    </xf>
    <xf numFmtId="0" fontId="36" fillId="0" borderId="23" xfId="0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vertical="top" wrapText="1"/>
    </xf>
    <xf numFmtId="49" fontId="43" fillId="0" borderId="23" xfId="0" applyNumberFormat="1" applyFont="1" applyBorder="1" applyAlignment="1">
      <alignment vertical="center" wrapText="1"/>
    </xf>
    <xf numFmtId="49" fontId="45" fillId="0" borderId="23" xfId="0" applyNumberFormat="1" applyFont="1" applyBorder="1" applyAlignment="1">
      <alignment vertical="top" wrapText="1"/>
    </xf>
    <xf numFmtId="49" fontId="31" fillId="2" borderId="23" xfId="0" applyNumberFormat="1" applyFont="1" applyFill="1" applyBorder="1" applyAlignment="1">
      <alignment horizontal="center" vertical="center" wrapText="1"/>
    </xf>
    <xf numFmtId="49" fontId="47" fillId="0" borderId="23" xfId="0" applyNumberFormat="1" applyFont="1" applyBorder="1" applyAlignment="1">
      <alignment vertical="top" wrapText="1"/>
    </xf>
    <xf numFmtId="49" fontId="48" fillId="0" borderId="23" xfId="0" applyNumberFormat="1" applyFont="1" applyBorder="1" applyAlignment="1">
      <alignment vertical="top" wrapText="1"/>
    </xf>
    <xf numFmtId="49" fontId="48" fillId="0" borderId="23" xfId="0" applyNumberFormat="1" applyFont="1" applyBorder="1" applyAlignment="1">
      <alignment vertical="center" wrapText="1"/>
    </xf>
    <xf numFmtId="49" fontId="47" fillId="0" borderId="23" xfId="0" applyNumberFormat="1" applyFont="1" applyBorder="1" applyAlignment="1">
      <alignment vertical="center" wrapText="1"/>
    </xf>
    <xf numFmtId="49" fontId="50" fillId="0" borderId="23" xfId="0" applyNumberFormat="1" applyFont="1" applyBorder="1" applyAlignment="1">
      <alignment vertical="top" wrapText="1"/>
    </xf>
    <xf numFmtId="0" fontId="35" fillId="0" borderId="23" xfId="0" applyFont="1" applyBorder="1" applyAlignment="1">
      <alignment vertical="top" wrapText="1"/>
    </xf>
    <xf numFmtId="0" fontId="30" fillId="2" borderId="23" xfId="0" applyFont="1" applyFill="1" applyBorder="1" applyAlignment="1">
      <alignment horizontal="center"/>
    </xf>
    <xf numFmtId="0" fontId="35" fillId="0" borderId="23" xfId="0" applyFont="1" applyBorder="1" applyAlignment="1">
      <alignment wrapText="1"/>
    </xf>
    <xf numFmtId="49" fontId="45" fillId="0" borderId="23" xfId="0" applyNumberFormat="1" applyFont="1" applyBorder="1" applyAlignment="1">
      <alignment vertical="center" wrapText="1"/>
    </xf>
    <xf numFmtId="0" fontId="39" fillId="2" borderId="23" xfId="0" applyFont="1" applyFill="1" applyBorder="1" applyAlignment="1">
      <alignment horizontal="left" vertical="top" wrapText="1"/>
    </xf>
    <xf numFmtId="0" fontId="30" fillId="0" borderId="23" xfId="0" applyFont="1" applyBorder="1" applyAlignment="1">
      <alignment horizontal="center" vertical="center"/>
    </xf>
    <xf numFmtId="49" fontId="37" fillId="0" borderId="23" xfId="0" applyNumberFormat="1" applyFont="1" applyBorder="1" applyAlignment="1">
      <alignment vertical="top" wrapText="1"/>
    </xf>
    <xf numFmtId="0" fontId="43" fillId="0" borderId="23" xfId="0" applyFont="1" applyBorder="1" applyAlignment="1">
      <alignment horizontal="center" vertical="center" wrapText="1"/>
    </xf>
    <xf numFmtId="49" fontId="51" fillId="0" borderId="23" xfId="0" applyNumberFormat="1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top" wrapText="1"/>
    </xf>
    <xf numFmtId="49" fontId="35" fillId="0" borderId="23" xfId="0" applyNumberFormat="1" applyFont="1" applyBorder="1" applyAlignment="1">
      <alignment wrapText="1"/>
    </xf>
    <xf numFmtId="0" fontId="43" fillId="0" borderId="23" xfId="0" applyFont="1" applyBorder="1" applyAlignment="1">
      <alignment horizontal="left" vertical="top" wrapText="1"/>
    </xf>
    <xf numFmtId="49" fontId="30" fillId="0" borderId="23" xfId="0" applyNumberFormat="1" applyFont="1" applyBorder="1" applyAlignment="1">
      <alignment horizontal="center" wrapText="1"/>
    </xf>
    <xf numFmtId="49" fontId="27" fillId="2" borderId="23" xfId="0" applyNumberFormat="1" applyFont="1" applyFill="1" applyBorder="1" applyAlignment="1">
      <alignment horizontal="center" wrapText="1"/>
    </xf>
    <xf numFmtId="49" fontId="30" fillId="0" borderId="23" xfId="0" applyNumberFormat="1" applyFont="1" applyBorder="1" applyAlignment="1">
      <alignment horizontal="center" vertical="top" wrapText="1"/>
    </xf>
    <xf numFmtId="49" fontId="27" fillId="0" borderId="23" xfId="0" applyNumberFormat="1" applyFont="1" applyBorder="1" applyAlignment="1">
      <alignment wrapText="1"/>
    </xf>
    <xf numFmtId="49" fontId="39" fillId="0" borderId="23" xfId="0" applyNumberFormat="1" applyFont="1" applyBorder="1" applyAlignment="1">
      <alignment wrapText="1"/>
    </xf>
    <xf numFmtId="49" fontId="48" fillId="0" borderId="23" xfId="0" applyNumberFormat="1" applyFont="1" applyBorder="1" applyAlignment="1">
      <alignment horizontal="center" vertical="top" wrapText="1"/>
    </xf>
    <xf numFmtId="49" fontId="48" fillId="0" borderId="23" xfId="0" applyNumberFormat="1" applyFont="1" applyBorder="1" applyAlignment="1">
      <alignment horizontal="center" vertical="center" wrapText="1"/>
    </xf>
    <xf numFmtId="49" fontId="36" fillId="0" borderId="23" xfId="0" applyNumberFormat="1" applyFont="1" applyBorder="1" applyAlignment="1">
      <alignment wrapText="1"/>
    </xf>
    <xf numFmtId="49" fontId="30" fillId="0" borderId="23" xfId="0" applyNumberFormat="1" applyFont="1" applyBorder="1" applyAlignment="1">
      <alignment horizontal="center"/>
    </xf>
    <xf numFmtId="0" fontId="36" fillId="0" borderId="23" xfId="0" applyFont="1" applyBorder="1" applyAlignment="1">
      <alignment wrapText="1"/>
    </xf>
    <xf numFmtId="49" fontId="48" fillId="0" borderId="23" xfId="0" applyNumberFormat="1" applyFont="1" applyBorder="1" applyAlignment="1">
      <alignment horizontal="center" wrapText="1"/>
    </xf>
    <xf numFmtId="49" fontId="31" fillId="0" borderId="23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wrapText="1"/>
    </xf>
    <xf numFmtId="49" fontId="11" fillId="0" borderId="23" xfId="0" applyNumberFormat="1" applyFont="1" applyBorder="1" applyAlignment="1">
      <alignment horizontal="center" vertical="center" wrapText="1"/>
    </xf>
    <xf numFmtId="49" fontId="52" fillId="0" borderId="23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/>
    <xf numFmtId="4" fontId="34" fillId="0" borderId="0" xfId="0" applyNumberFormat="1" applyFont="1" applyAlignment="1">
      <alignment horizontal="right" vertical="center"/>
    </xf>
    <xf numFmtId="4" fontId="53" fillId="0" borderId="23" xfId="0" applyNumberFormat="1" applyFont="1" applyBorder="1" applyAlignment="1">
      <alignment horizontal="right" vertical="center"/>
    </xf>
    <xf numFmtId="4" fontId="32" fillId="0" borderId="23" xfId="0" applyNumberFormat="1" applyFont="1" applyBorder="1" applyAlignment="1">
      <alignment horizontal="right" vertical="center"/>
    </xf>
    <xf numFmtId="4" fontId="32" fillId="3" borderId="23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Alignment="1">
      <alignment horizontal="right" vertical="center"/>
    </xf>
    <xf numFmtId="4" fontId="31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 wrapText="1"/>
    </xf>
    <xf numFmtId="0" fontId="27" fillId="0" borderId="23" xfId="0" applyFont="1" applyBorder="1" applyAlignment="1">
      <alignment horizontal="center" vertical="center" wrapText="1" readingOrder="1"/>
    </xf>
    <xf numFmtId="49" fontId="36" fillId="0" borderId="23" xfId="0" applyNumberFormat="1" applyFont="1" applyBorder="1" applyAlignment="1">
      <alignment horizontal="center" vertical="center" wrapText="1"/>
    </xf>
    <xf numFmtId="3" fontId="36" fillId="0" borderId="23" xfId="0" applyNumberFormat="1" applyFont="1" applyBorder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 readingOrder="1"/>
    </xf>
    <xf numFmtId="4" fontId="55" fillId="0" borderId="23" xfId="0" applyNumberFormat="1" applyFont="1" applyBorder="1" applyAlignment="1">
      <alignment horizontal="right" vertical="center"/>
    </xf>
    <xf numFmtId="4" fontId="27" fillId="0" borderId="23" xfId="0" applyNumberFormat="1" applyFont="1" applyBorder="1" applyAlignment="1">
      <alignment horizontal="right" vertical="center"/>
    </xf>
    <xf numFmtId="0" fontId="34" fillId="0" borderId="23" xfId="0" applyFont="1" applyBorder="1" applyAlignment="1">
      <alignment vertical="center"/>
    </xf>
    <xf numFmtId="0" fontId="31" fillId="0" borderId="23" xfId="0" applyFont="1" applyBorder="1" applyAlignment="1">
      <alignment horizontal="left" vertical="top" wrapText="1" readingOrder="1"/>
    </xf>
    <xf numFmtId="4" fontId="32" fillId="2" borderId="23" xfId="0" applyNumberFormat="1" applyFont="1" applyFill="1" applyBorder="1" applyAlignment="1">
      <alignment horizontal="right" vertical="center"/>
    </xf>
    <xf numFmtId="0" fontId="37" fillId="0" borderId="23" xfId="0" applyFont="1" applyBorder="1" applyAlignment="1">
      <alignment horizontal="left" vertical="top" wrapText="1" readingOrder="1"/>
    </xf>
    <xf numFmtId="4" fontId="7" fillId="0" borderId="23" xfId="0" applyNumberFormat="1" applyFont="1" applyBorder="1" applyAlignment="1">
      <alignment horizontal="right" vertical="center"/>
    </xf>
    <xf numFmtId="0" fontId="31" fillId="0" borderId="23" xfId="0" applyFont="1" applyBorder="1" applyAlignment="1">
      <alignment vertical="center" wrapText="1" readingOrder="1"/>
    </xf>
    <xf numFmtId="49" fontId="31" fillId="0" borderId="23" xfId="0" applyNumberFormat="1" applyFont="1" applyBorder="1" applyAlignment="1">
      <alignment vertical="top" wrapText="1"/>
    </xf>
    <xf numFmtId="0" fontId="31" fillId="0" borderId="23" xfId="0" applyFont="1" applyBorder="1" applyAlignment="1">
      <alignment horizontal="left" vertical="center" wrapText="1" readingOrder="1"/>
    </xf>
    <xf numFmtId="4" fontId="15" fillId="0" borderId="23" xfId="0" applyNumberFormat="1" applyFont="1" applyBorder="1" applyAlignment="1">
      <alignment horizontal="right" vertical="center"/>
    </xf>
    <xf numFmtId="0" fontId="37" fillId="0" borderId="23" xfId="0" applyFont="1" applyBorder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4" fontId="16" fillId="0" borderId="23" xfId="0" applyNumberFormat="1" applyFont="1" applyBorder="1" applyAlignment="1">
      <alignment horizontal="right" vertical="center"/>
    </xf>
    <xf numFmtId="4" fontId="34" fillId="0" borderId="23" xfId="0" applyNumberFormat="1" applyFont="1" applyBorder="1" applyAlignment="1">
      <alignment horizontal="right" vertical="center"/>
    </xf>
    <xf numFmtId="0" fontId="32" fillId="0" borderId="23" xfId="0" applyFont="1" applyBorder="1" applyAlignment="1">
      <alignment horizontal="center" vertical="center" wrapText="1"/>
    </xf>
    <xf numFmtId="4" fontId="16" fillId="0" borderId="0" xfId="0" applyNumberFormat="1" applyFont="1"/>
    <xf numFmtId="4" fontId="53" fillId="0" borderId="23" xfId="0" applyNumberFormat="1" applyFont="1" applyBorder="1"/>
    <xf numFmtId="4" fontId="33" fillId="0" borderId="23" xfId="0" applyNumberFormat="1" applyFont="1" applyBorder="1"/>
    <xf numFmtId="4" fontId="29" fillId="0" borderId="23" xfId="0" applyNumberFormat="1" applyFont="1" applyBorder="1"/>
    <xf numFmtId="4" fontId="33" fillId="2" borderId="23" xfId="0" applyNumberFormat="1" applyFont="1" applyFill="1" applyBorder="1"/>
    <xf numFmtId="4" fontId="29" fillId="2" borderId="23" xfId="0" applyNumberFormat="1" applyFont="1" applyFill="1" applyBorder="1"/>
    <xf numFmtId="4" fontId="29" fillId="2" borderId="23" xfId="0" applyNumberFormat="1" applyFont="1" applyFill="1" applyBorder="1" applyAlignment="1">
      <alignment horizontal="right"/>
    </xf>
    <xf numFmtId="4" fontId="33" fillId="2" borderId="23" xfId="0" applyNumberFormat="1" applyFont="1" applyFill="1" applyBorder="1" applyAlignment="1">
      <alignment horizontal="right"/>
    </xf>
    <xf numFmtId="4" fontId="29" fillId="0" borderId="23" xfId="0" applyNumberFormat="1" applyFont="1" applyBorder="1" applyAlignment="1">
      <alignment horizontal="center"/>
    </xf>
    <xf numFmtId="4" fontId="29" fillId="0" borderId="23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4" fontId="0" fillId="0" borderId="23" xfId="0" applyNumberFormat="1" applyBorder="1"/>
    <xf numFmtId="4" fontId="53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/>
    <xf numFmtId="4" fontId="14" fillId="0" borderId="1" xfId="0" applyNumberFormat="1" applyFont="1" applyBorder="1"/>
    <xf numFmtId="4" fontId="25" fillId="0" borderId="6" xfId="0" applyNumberFormat="1" applyFont="1" applyBorder="1"/>
    <xf numFmtId="4" fontId="25" fillId="0" borderId="2" xfId="0" applyNumberFormat="1" applyFont="1" applyBorder="1"/>
    <xf numFmtId="4" fontId="4" fillId="0" borderId="6" xfId="0" applyNumberFormat="1" applyFont="1" applyBorder="1"/>
    <xf numFmtId="4" fontId="4" fillId="0" borderId="2" xfId="0" applyNumberFormat="1" applyFont="1" applyBorder="1"/>
    <xf numFmtId="4" fontId="14" fillId="0" borderId="6" xfId="0" applyNumberFormat="1" applyFont="1" applyBorder="1"/>
    <xf numFmtId="4" fontId="14" fillId="0" borderId="2" xfId="0" applyNumberFormat="1" applyFont="1" applyBorder="1"/>
    <xf numFmtId="4" fontId="14" fillId="0" borderId="9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right" vertical="center"/>
    </xf>
    <xf numFmtId="4" fontId="4" fillId="0" borderId="9" xfId="0" applyNumberFormat="1" applyFont="1" applyBorder="1"/>
    <xf numFmtId="4" fontId="4" fillId="0" borderId="4" xfId="0" applyNumberFormat="1" applyFont="1" applyBorder="1"/>
    <xf numFmtId="4" fontId="14" fillId="0" borderId="2" xfId="0" applyNumberFormat="1" applyFont="1" applyBorder="1" applyAlignment="1">
      <alignment horizontal="right" vertical="center"/>
    </xf>
    <xf numFmtId="4" fontId="14" fillId="0" borderId="9" xfId="0" applyNumberFormat="1" applyFont="1" applyBorder="1"/>
    <xf numFmtId="4" fontId="14" fillId="0" borderId="4" xfId="0" applyNumberFormat="1" applyFont="1" applyBorder="1"/>
    <xf numFmtId="4" fontId="14" fillId="0" borderId="35" xfId="0" applyNumberFormat="1" applyFont="1" applyBorder="1"/>
    <xf numFmtId="4" fontId="14" fillId="0" borderId="46" xfId="0" applyNumberFormat="1" applyFont="1" applyBorder="1"/>
    <xf numFmtId="4" fontId="15" fillId="0" borderId="6" xfId="0" applyNumberFormat="1" applyFont="1" applyBorder="1"/>
    <xf numFmtId="4" fontId="15" fillId="0" borderId="11" xfId="0" applyNumberFormat="1" applyFont="1" applyBorder="1"/>
    <xf numFmtId="4" fontId="14" fillId="0" borderId="3" xfId="0" applyNumberFormat="1" applyFont="1" applyBorder="1"/>
    <xf numFmtId="4" fontId="14" fillId="0" borderId="52" xfId="0" applyNumberFormat="1" applyFont="1" applyBorder="1"/>
    <xf numFmtId="4" fontId="4" fillId="0" borderId="11" xfId="0" applyNumberFormat="1" applyFont="1" applyBorder="1"/>
    <xf numFmtId="4" fontId="4" fillId="0" borderId="1" xfId="0" applyNumberFormat="1" applyFont="1" applyBorder="1"/>
    <xf numFmtId="4" fontId="17" fillId="0" borderId="6" xfId="0" applyNumberFormat="1" applyFont="1" applyBorder="1"/>
    <xf numFmtId="4" fontId="17" fillId="0" borderId="2" xfId="0" applyNumberFormat="1" applyFont="1" applyBorder="1"/>
    <xf numFmtId="4" fontId="14" fillId="0" borderId="28" xfId="0" applyNumberFormat="1" applyFont="1" applyBorder="1"/>
    <xf numFmtId="4" fontId="17" fillId="0" borderId="28" xfId="0" applyNumberFormat="1" applyFont="1" applyBorder="1"/>
    <xf numFmtId="4" fontId="17" fillId="0" borderId="3" xfId="0" applyNumberFormat="1" applyFont="1" applyBorder="1"/>
    <xf numFmtId="4" fontId="16" fillId="0" borderId="6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6" fillId="0" borderId="23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168" fontId="14" fillId="0" borderId="28" xfId="0" applyNumberFormat="1" applyFont="1" applyBorder="1"/>
    <xf numFmtId="4" fontId="14" fillId="0" borderId="11" xfId="0" applyNumberFormat="1" applyFont="1" applyBorder="1" applyAlignment="1">
      <alignment horizontal="center" vertical="center"/>
    </xf>
    <xf numFmtId="49" fontId="30" fillId="0" borderId="4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 readingOrder="1"/>
    </xf>
    <xf numFmtId="0" fontId="7" fillId="0" borderId="1" xfId="0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right"/>
    </xf>
    <xf numFmtId="168" fontId="55" fillId="0" borderId="23" xfId="0" applyNumberFormat="1" applyFont="1" applyBorder="1" applyAlignment="1">
      <alignment horizontal="right" vertical="center"/>
    </xf>
    <xf numFmtId="167" fontId="2" fillId="0" borderId="0" xfId="0" applyNumberFormat="1" applyFont="1"/>
    <xf numFmtId="168" fontId="15" fillId="0" borderId="0" xfId="0" applyNumberFormat="1" applyFont="1"/>
    <xf numFmtId="167" fontId="31" fillId="0" borderId="23" xfId="0" applyNumberFormat="1" applyFont="1" applyBorder="1" applyAlignment="1">
      <alignment horizontal="center" vertical="center"/>
    </xf>
    <xf numFmtId="167" fontId="0" fillId="0" borderId="0" xfId="0" applyNumberFormat="1"/>
    <xf numFmtId="168" fontId="32" fillId="0" borderId="23" xfId="0" applyNumberFormat="1" applyFont="1" applyBorder="1" applyAlignment="1">
      <alignment horizontal="right" vertical="center"/>
    </xf>
    <xf numFmtId="168" fontId="37" fillId="0" borderId="23" xfId="0" applyNumberFormat="1" applyFont="1" applyBorder="1" applyAlignment="1">
      <alignment horizontal="right" vertical="center"/>
    </xf>
    <xf numFmtId="168" fontId="53" fillId="0" borderId="5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167" fontId="3" fillId="0" borderId="0" xfId="0" applyNumberFormat="1" applyFont="1"/>
    <xf numFmtId="168" fontId="15" fillId="0" borderId="0" xfId="0" applyNumberFormat="1" applyFont="1" applyAlignment="1">
      <alignment horizontal="center" vertical="center"/>
    </xf>
    <xf numFmtId="168" fontId="53" fillId="0" borderId="23" xfId="0" applyNumberFormat="1" applyFont="1" applyBorder="1"/>
    <xf numFmtId="168" fontId="34" fillId="0" borderId="23" xfId="0" applyNumberFormat="1" applyFont="1" applyBorder="1" applyAlignment="1">
      <alignment horizontal="right" vertical="center"/>
    </xf>
    <xf numFmtId="4" fontId="14" fillId="0" borderId="0" xfId="0" applyNumberFormat="1" applyFont="1"/>
    <xf numFmtId="4" fontId="7" fillId="0" borderId="6" xfId="0" applyNumberFormat="1" applyFont="1" applyBorder="1"/>
    <xf numFmtId="4" fontId="7" fillId="0" borderId="2" xfId="0" applyNumberFormat="1" applyFont="1" applyBorder="1"/>
    <xf numFmtId="4" fontId="15" fillId="0" borderId="28" xfId="0" applyNumberFormat="1" applyFont="1" applyBorder="1"/>
    <xf numFmtId="4" fontId="15" fillId="0" borderId="3" xfId="0" applyNumberFormat="1" applyFont="1" applyBorder="1"/>
    <xf numFmtId="168" fontId="16" fillId="0" borderId="0" xfId="0" applyNumberFormat="1" applyFont="1"/>
    <xf numFmtId="4" fontId="29" fillId="0" borderId="23" xfId="0" applyNumberFormat="1" applyFont="1" applyBorder="1" applyAlignment="1">
      <alignment vertical="center"/>
    </xf>
    <xf numFmtId="168" fontId="29" fillId="0" borderId="23" xfId="0" applyNumberFormat="1" applyFont="1" applyBorder="1" applyAlignment="1">
      <alignment horizontal="right" vertical="center"/>
    </xf>
    <xf numFmtId="167" fontId="34" fillId="3" borderId="23" xfId="0" applyNumberFormat="1" applyFont="1" applyFill="1" applyBorder="1" applyAlignment="1">
      <alignment horizontal="right" vertical="center" wrapText="1"/>
    </xf>
    <xf numFmtId="167" fontId="29" fillId="0" borderId="23" xfId="0" applyNumberFormat="1" applyFont="1" applyBorder="1" applyAlignment="1">
      <alignment horizontal="center" vertical="center" wrapText="1"/>
    </xf>
    <xf numFmtId="167" fontId="29" fillId="0" borderId="23" xfId="0" applyNumberFormat="1" applyFont="1" applyBorder="1" applyAlignment="1">
      <alignment horizontal="center" vertical="center"/>
    </xf>
    <xf numFmtId="167" fontId="60" fillId="3" borderId="23" xfId="0" applyNumberFormat="1" applyFont="1" applyFill="1" applyBorder="1" applyAlignment="1">
      <alignment vertical="center"/>
    </xf>
    <xf numFmtId="2" fontId="60" fillId="0" borderId="23" xfId="0" applyNumberFormat="1" applyFont="1" applyBorder="1" applyAlignment="1">
      <alignment vertical="center"/>
    </xf>
    <xf numFmtId="2" fontId="34" fillId="3" borderId="23" xfId="0" applyNumberFormat="1" applyFont="1" applyFill="1" applyBorder="1" applyAlignment="1">
      <alignment horizontal="right" vertical="center" wrapText="1"/>
    </xf>
    <xf numFmtId="167" fontId="33" fillId="0" borderId="23" xfId="0" applyNumberFormat="1" applyFont="1" applyBorder="1" applyAlignment="1">
      <alignment horizontal="center" vertical="center"/>
    </xf>
    <xf numFmtId="2" fontId="33" fillId="3" borderId="23" xfId="0" applyNumberFormat="1" applyFont="1" applyFill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vertical="center" wrapText="1"/>
    </xf>
    <xf numFmtId="168" fontId="29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 vertical="center"/>
    </xf>
    <xf numFmtId="0" fontId="40" fillId="2" borderId="23" xfId="0" applyFont="1" applyFill="1" applyBorder="1"/>
    <xf numFmtId="168" fontId="33" fillId="0" borderId="23" xfId="0" applyNumberFormat="1" applyFont="1" applyBorder="1"/>
    <xf numFmtId="164" fontId="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168" fontId="0" fillId="0" borderId="0" xfId="0" applyNumberFormat="1"/>
    <xf numFmtId="0" fontId="40" fillId="2" borderId="23" xfId="0" applyFont="1" applyFill="1" applyBorder="1" applyAlignment="1">
      <alignment horizontal="center" vertical="center"/>
    </xf>
    <xf numFmtId="168" fontId="53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33" fillId="0" borderId="23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0" fillId="0" borderId="5" xfId="0" applyFont="1" applyBorder="1" applyAlignment="1">
      <alignment vertical="center"/>
    </xf>
    <xf numFmtId="49" fontId="40" fillId="0" borderId="5" xfId="0" applyNumberFormat="1" applyFont="1" applyBorder="1" applyAlignment="1">
      <alignment vertical="center"/>
    </xf>
    <xf numFmtId="0" fontId="32" fillId="0" borderId="5" xfId="0" applyFont="1" applyBorder="1" applyAlignment="1">
      <alignment vertical="center" wrapText="1" readingOrder="1"/>
    </xf>
    <xf numFmtId="0" fontId="15" fillId="0" borderId="5" xfId="0" applyFont="1" applyBorder="1" applyAlignment="1">
      <alignment vertical="center" wrapText="1"/>
    </xf>
    <xf numFmtId="4" fontId="17" fillId="0" borderId="5" xfId="0" applyNumberFormat="1" applyFont="1" applyBorder="1" applyAlignment="1">
      <alignment vertical="center"/>
    </xf>
    <xf numFmtId="3" fontId="37" fillId="0" borderId="23" xfId="0" applyNumberFormat="1" applyFont="1" applyBorder="1" applyAlignment="1">
      <alignment horizontal="center" vertical="center"/>
    </xf>
    <xf numFmtId="3" fontId="33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53" fillId="0" borderId="23" xfId="0" applyNumberFormat="1" applyFont="1" applyBorder="1"/>
    <xf numFmtId="3" fontId="33" fillId="0" borderId="23" xfId="0" applyNumberFormat="1" applyFont="1" applyBorder="1" applyAlignment="1">
      <alignment vertical="center"/>
    </xf>
    <xf numFmtId="3" fontId="27" fillId="0" borderId="23" xfId="0" applyNumberFormat="1" applyFont="1" applyBorder="1" applyAlignment="1">
      <alignment vertical="center"/>
    </xf>
    <xf numFmtId="3" fontId="33" fillId="0" borderId="23" xfId="0" applyNumberFormat="1" applyFont="1" applyBorder="1"/>
    <xf numFmtId="3" fontId="29" fillId="0" borderId="23" xfId="0" applyNumberFormat="1" applyFont="1" applyBorder="1"/>
    <xf numFmtId="3" fontId="29" fillId="0" borderId="23" xfId="0" applyNumberFormat="1" applyFont="1" applyBorder="1" applyAlignment="1">
      <alignment vertical="center"/>
    </xf>
    <xf numFmtId="168" fontId="29" fillId="0" borderId="23" xfId="0" applyNumberFormat="1" applyFont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center" wrapText="1"/>
    </xf>
    <xf numFmtId="166" fontId="34" fillId="3" borderId="23" xfId="0" applyNumberFormat="1" applyFont="1" applyFill="1" applyBorder="1" applyAlignment="1">
      <alignment horizontal="center" vertical="center"/>
    </xf>
    <xf numFmtId="166" fontId="34" fillId="0" borderId="23" xfId="0" applyNumberFormat="1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53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 wrapText="1"/>
    </xf>
    <xf numFmtId="0" fontId="58" fillId="0" borderId="0" xfId="0" applyFont="1" applyAlignment="1">
      <alignment horizontal="center" vertical="center"/>
    </xf>
    <xf numFmtId="0" fontId="31" fillId="2" borderId="0" xfId="0" applyFont="1" applyFill="1" applyAlignment="1">
      <alignment horizontal="right" vertical="center" wrapText="1"/>
    </xf>
    <xf numFmtId="0" fontId="28" fillId="0" borderId="0" xfId="0" applyFont="1" applyAlignment="1">
      <alignment horizontal="center"/>
    </xf>
    <xf numFmtId="0" fontId="2" fillId="2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center" vertical="top"/>
    </xf>
    <xf numFmtId="164" fontId="31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164" fontId="31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" fillId="0" borderId="0" xfId="0" applyFont="1"/>
    <xf numFmtId="0" fontId="35" fillId="0" borderId="41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27" fillId="0" borderId="59" xfId="0" applyFont="1" applyBorder="1" applyAlignment="1">
      <alignment horizontal="center" vertical="center" wrapText="1" readingOrder="1"/>
    </xf>
    <xf numFmtId="0" fontId="27" fillId="0" borderId="32" xfId="0" applyFont="1" applyBorder="1" applyAlignment="1">
      <alignment horizontal="center" vertical="center" wrapText="1" readingOrder="1"/>
    </xf>
    <xf numFmtId="165" fontId="55" fillId="0" borderId="36" xfId="0" applyNumberFormat="1" applyFont="1" applyBorder="1" applyAlignment="1">
      <alignment horizontal="center" vertical="center" wrapText="1"/>
    </xf>
    <xf numFmtId="165" fontId="55" fillId="0" borderId="4" xfId="0" applyNumberFormat="1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165" fontId="37" fillId="0" borderId="60" xfId="0" applyNumberFormat="1" applyFont="1" applyBorder="1" applyAlignment="1">
      <alignment horizontal="center" vertical="center" wrapText="1"/>
    </xf>
    <xf numFmtId="165" fontId="37" fillId="0" borderId="56" xfId="0" applyNumberFormat="1" applyFont="1" applyBorder="1" applyAlignment="1">
      <alignment horizontal="center" vertical="center" wrapText="1"/>
    </xf>
    <xf numFmtId="165" fontId="37" fillId="0" borderId="61" xfId="0" applyNumberFormat="1" applyFont="1" applyBorder="1" applyAlignment="1">
      <alignment horizontal="center" vertical="center" wrapText="1"/>
    </xf>
    <xf numFmtId="165" fontId="37" fillId="0" borderId="6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vertical="center" wrapText="1"/>
    </xf>
    <xf numFmtId="0" fontId="36" fillId="2" borderId="59" xfId="0" applyFont="1" applyFill="1" applyBorder="1" applyAlignment="1">
      <alignment horizontal="center" vertical="center" wrapText="1"/>
    </xf>
    <xf numFmtId="0" fontId="36" fillId="2" borderId="32" xfId="0" applyFont="1" applyFill="1" applyBorder="1" applyAlignment="1">
      <alignment horizontal="center" vertical="center" wrapText="1"/>
    </xf>
    <xf numFmtId="0" fontId="36" fillId="2" borderId="41" xfId="0" applyFont="1" applyFill="1" applyBorder="1" applyAlignment="1">
      <alignment horizontal="center" vertical="center" wrapText="1"/>
    </xf>
    <xf numFmtId="0" fontId="36" fillId="2" borderId="58" xfId="0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27" fillId="2" borderId="66" xfId="0" applyFont="1" applyFill="1" applyBorder="1" applyAlignment="1">
      <alignment horizontal="center" vertical="center" wrapText="1"/>
    </xf>
    <xf numFmtId="0" fontId="27" fillId="2" borderId="65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67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/>
    </xf>
    <xf numFmtId="0" fontId="40" fillId="2" borderId="58" xfId="0" applyFont="1" applyFill="1" applyBorder="1" applyAlignment="1">
      <alignment horizontal="center"/>
    </xf>
    <xf numFmtId="0" fontId="27" fillId="0" borderId="41" xfId="0" applyFont="1" applyBorder="1" applyAlignment="1">
      <alignment horizontal="center" wrapText="1"/>
    </xf>
    <xf numFmtId="0" fontId="27" fillId="0" borderId="58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7" fillId="2" borderId="59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 readingOrder="1"/>
    </xf>
    <xf numFmtId="4" fontId="27" fillId="0" borderId="26" xfId="0" applyNumberFormat="1" applyFont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center" vertical="center" wrapText="1"/>
    </xf>
    <xf numFmtId="4" fontId="31" fillId="0" borderId="23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7" fillId="0" borderId="23" xfId="0" applyFont="1" applyBorder="1" applyAlignment="1">
      <alignment horizontal="center" vertical="center" textRotation="90" wrapText="1"/>
    </xf>
    <xf numFmtId="165" fontId="37" fillId="0" borderId="23" xfId="0" applyNumberFormat="1" applyFont="1" applyBorder="1" applyAlignment="1">
      <alignment horizontal="center" vertical="center" textRotation="90" wrapText="1"/>
    </xf>
    <xf numFmtId="4" fontId="30" fillId="0" borderId="0" xfId="0" applyNumberFormat="1" applyFont="1" applyAlignment="1">
      <alignment horizontal="right" vertical="center"/>
    </xf>
    <xf numFmtId="0" fontId="31" fillId="2" borderId="0" xfId="0" applyFont="1" applyFill="1" applyAlignment="1">
      <alignment horizontal="left" vertical="center" wrapText="1"/>
    </xf>
    <xf numFmtId="4" fontId="34" fillId="0" borderId="0" xfId="0" applyNumberFormat="1" applyFont="1" applyAlignment="1">
      <alignment horizontal="left" vertical="center"/>
    </xf>
    <xf numFmtId="4" fontId="27" fillId="0" borderId="23" xfId="0" applyNumberFormat="1" applyFont="1" applyBorder="1" applyAlignment="1">
      <alignment horizontal="left" vertical="center" wrapText="1"/>
    </xf>
    <xf numFmtId="3" fontId="36" fillId="0" borderId="23" xfId="0" applyNumberFormat="1" applyFont="1" applyBorder="1" applyAlignment="1">
      <alignment horizontal="left" vertical="center" wrapText="1"/>
    </xf>
    <xf numFmtId="168" fontId="27" fillId="0" borderId="23" xfId="0" applyNumberFormat="1" applyFont="1" applyBorder="1" applyAlignment="1">
      <alignment horizontal="left" vertical="center"/>
    </xf>
    <xf numFmtId="168" fontId="55" fillId="0" borderId="23" xfId="0" applyNumberFormat="1" applyFont="1" applyBorder="1" applyAlignment="1">
      <alignment horizontal="left" vertical="center"/>
    </xf>
    <xf numFmtId="4" fontId="32" fillId="2" borderId="23" xfId="0" applyNumberFormat="1" applyFont="1" applyFill="1" applyBorder="1" applyAlignment="1">
      <alignment horizontal="left" vertical="center"/>
    </xf>
    <xf numFmtId="4" fontId="55" fillId="0" borderId="23" xfId="0" applyNumberFormat="1" applyFont="1" applyBorder="1" applyAlignment="1">
      <alignment horizontal="left" vertical="center"/>
    </xf>
    <xf numFmtId="4" fontId="32" fillId="0" borderId="23" xfId="0" applyNumberFormat="1" applyFont="1" applyBorder="1" applyAlignment="1">
      <alignment horizontal="left" vertical="center"/>
    </xf>
    <xf numFmtId="168" fontId="32" fillId="0" borderId="23" xfId="0" applyNumberFormat="1" applyFont="1" applyBorder="1" applyAlignment="1">
      <alignment horizontal="left" vertical="center"/>
    </xf>
    <xf numFmtId="168" fontId="37" fillId="0" borderId="23" xfId="0" applyNumberFormat="1" applyFont="1" applyBorder="1" applyAlignment="1">
      <alignment horizontal="left" vertical="center"/>
    </xf>
    <xf numFmtId="168" fontId="60" fillId="0" borderId="0" xfId="0" applyNumberFormat="1" applyFont="1" applyAlignment="1">
      <alignment horizontal="left" vertical="center"/>
    </xf>
    <xf numFmtId="4" fontId="53" fillId="0" borderId="23" xfId="0" applyNumberFormat="1" applyFont="1" applyBorder="1" applyAlignment="1">
      <alignment horizontal="left" vertical="center"/>
    </xf>
    <xf numFmtId="4" fontId="34" fillId="0" borderId="23" xfId="0" applyNumberFormat="1" applyFont="1" applyBorder="1" applyAlignment="1">
      <alignment horizontal="left" vertical="center"/>
    </xf>
    <xf numFmtId="168" fontId="34" fillId="0" borderId="23" xfId="0" applyNumberFormat="1" applyFont="1" applyBorder="1" applyAlignment="1">
      <alignment horizontal="left" vertical="center"/>
    </xf>
    <xf numFmtId="4" fontId="15" fillId="0" borderId="23" xfId="0" applyNumberFormat="1" applyFont="1" applyBorder="1" applyAlignment="1">
      <alignment horizontal="left" vertical="center"/>
    </xf>
    <xf numFmtId="4" fontId="7" fillId="0" borderId="23" xfId="0" applyNumberFormat="1" applyFont="1" applyBorder="1" applyAlignment="1">
      <alignment horizontal="left" vertical="center"/>
    </xf>
    <xf numFmtId="4" fontId="16" fillId="0" borderId="23" xfId="0" applyNumberFormat="1" applyFont="1" applyBorder="1" applyAlignment="1">
      <alignment horizontal="left" vertical="center"/>
    </xf>
    <xf numFmtId="168" fontId="18" fillId="0" borderId="23" xfId="0" applyNumberFormat="1" applyFont="1" applyBorder="1" applyAlignment="1">
      <alignment horizontal="left" vertical="center"/>
    </xf>
    <xf numFmtId="4" fontId="18" fillId="0" borderId="23" xfId="0" applyNumberFormat="1" applyFont="1" applyBorder="1" applyAlignment="1">
      <alignment horizontal="left" vertical="center"/>
    </xf>
    <xf numFmtId="4" fontId="3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772"/>
  <sheetViews>
    <sheetView zoomScaleNormal="100" workbookViewId="0">
      <selection activeCell="G1" sqref="G1:J6"/>
    </sheetView>
  </sheetViews>
  <sheetFormatPr defaultRowHeight="13.5" outlineLevelCol="1"/>
  <cols>
    <col min="1" max="1" width="6" style="110" customWidth="1"/>
    <col min="2" max="2" width="17.28515625" style="109" customWidth="1"/>
    <col min="3" max="3" width="9.28515625" style="337" customWidth="1"/>
    <col min="4" max="4" width="8.7109375" style="109" customWidth="1" outlineLevel="1"/>
    <col min="5" max="5" width="12.42578125" style="346" customWidth="1"/>
    <col min="6" max="6" width="7.5703125" style="338" customWidth="1"/>
    <col min="7" max="7" width="8.42578125" style="338" customWidth="1"/>
    <col min="8" max="8" width="5.5703125" style="110" customWidth="1"/>
    <col min="9" max="9" width="9.7109375" style="110" customWidth="1"/>
    <col min="10" max="10" width="8.5703125" style="110" customWidth="1"/>
    <col min="11" max="11" width="13" style="110" customWidth="1"/>
    <col min="12" max="16384" width="9.140625" style="110"/>
  </cols>
  <sheetData>
    <row r="1" spans="2:14" ht="17.25" customHeight="1">
      <c r="B1" s="325"/>
      <c r="D1" s="110"/>
      <c r="E1" s="110"/>
      <c r="G1" s="661" t="s">
        <v>1032</v>
      </c>
      <c r="H1" s="661"/>
      <c r="I1" s="661"/>
      <c r="J1" s="661"/>
      <c r="K1" s="347"/>
    </row>
    <row r="2" spans="2:14" ht="17.25" customHeight="1">
      <c r="B2" s="325"/>
      <c r="D2" s="110"/>
      <c r="E2" s="110"/>
      <c r="G2" s="661"/>
      <c r="H2" s="661"/>
      <c r="I2" s="661"/>
      <c r="J2" s="661"/>
      <c r="K2" s="347"/>
    </row>
    <row r="3" spans="2:14" ht="21.75" customHeight="1">
      <c r="B3" s="325"/>
      <c r="D3" s="110"/>
      <c r="E3" s="110"/>
      <c r="G3" s="661"/>
      <c r="H3" s="661"/>
      <c r="I3" s="661"/>
      <c r="J3" s="661"/>
      <c r="K3" s="347"/>
    </row>
    <row r="4" spans="2:14" ht="17.25">
      <c r="B4" s="325"/>
      <c r="D4" s="110"/>
      <c r="E4" s="110"/>
      <c r="G4" s="661"/>
      <c r="H4" s="661"/>
      <c r="I4" s="661"/>
      <c r="J4" s="661"/>
      <c r="K4" s="347"/>
    </row>
    <row r="5" spans="2:14" ht="32.25" customHeight="1">
      <c r="B5" s="325"/>
      <c r="D5" s="110"/>
      <c r="E5" s="110"/>
      <c r="G5" s="661"/>
      <c r="H5" s="661"/>
      <c r="I5" s="661"/>
      <c r="J5" s="661"/>
      <c r="K5" s="347"/>
    </row>
    <row r="6" spans="2:14" ht="16.5" customHeight="1">
      <c r="B6" s="339"/>
      <c r="C6" s="339"/>
      <c r="D6" s="339"/>
      <c r="E6" s="339"/>
      <c r="F6" s="340"/>
      <c r="G6" s="661"/>
      <c r="H6" s="661"/>
      <c r="I6" s="661"/>
      <c r="J6" s="661"/>
      <c r="K6" s="347"/>
    </row>
    <row r="7" spans="2:14" ht="18" thickBot="1">
      <c r="B7" s="658" t="s">
        <v>0</v>
      </c>
      <c r="C7" s="658"/>
      <c r="D7" s="658"/>
      <c r="E7" s="658"/>
      <c r="F7" s="658"/>
      <c r="G7" s="660" t="s">
        <v>1</v>
      </c>
      <c r="H7" s="660"/>
      <c r="I7" s="660"/>
      <c r="J7" s="660"/>
      <c r="K7" s="343"/>
      <c r="L7" s="340"/>
      <c r="M7" s="340"/>
      <c r="N7" s="340"/>
    </row>
    <row r="8" spans="2:14">
      <c r="B8" s="656" t="s">
        <v>2</v>
      </c>
      <c r="C8" s="656"/>
      <c r="D8" s="656"/>
      <c r="E8" s="656"/>
      <c r="F8" s="110"/>
      <c r="G8" s="110"/>
    </row>
    <row r="9" spans="2:14" ht="17.25">
      <c r="B9" s="342"/>
      <c r="C9" s="342"/>
      <c r="D9" s="342"/>
      <c r="E9" s="342"/>
      <c r="F9" s="342"/>
      <c r="G9" s="342"/>
      <c r="H9" s="342"/>
    </row>
    <row r="10" spans="2:14" ht="18" thickBot="1">
      <c r="B10" s="658" t="s">
        <v>3</v>
      </c>
      <c r="C10" s="659"/>
      <c r="D10" s="659"/>
      <c r="E10" s="659"/>
      <c r="F10" s="659"/>
      <c r="G10" s="648" t="s">
        <v>4</v>
      </c>
      <c r="H10" s="648"/>
      <c r="I10" s="648"/>
    </row>
    <row r="11" spans="2:14">
      <c r="B11" s="656" t="s">
        <v>5</v>
      </c>
      <c r="C11" s="656"/>
      <c r="D11" s="656"/>
      <c r="E11" s="656"/>
      <c r="F11" s="656"/>
      <c r="G11" s="110"/>
    </row>
    <row r="12" spans="2:14">
      <c r="B12" s="341"/>
      <c r="C12" s="341"/>
      <c r="D12" s="341"/>
      <c r="E12" s="341"/>
      <c r="F12" s="341"/>
      <c r="G12" s="110"/>
    </row>
    <row r="13" spans="2:14">
      <c r="D13" s="110"/>
      <c r="E13" s="110"/>
      <c r="F13" s="110"/>
      <c r="G13" s="110"/>
    </row>
    <row r="14" spans="2:14" ht="17.25">
      <c r="D14" s="110"/>
      <c r="E14" s="343"/>
      <c r="F14" s="110"/>
      <c r="G14" s="110"/>
    </row>
    <row r="15" spans="2:14">
      <c r="D15" s="110"/>
      <c r="E15" s="110"/>
      <c r="F15" s="110"/>
      <c r="G15" s="110"/>
    </row>
    <row r="16" spans="2:14">
      <c r="D16" s="110"/>
      <c r="E16" s="110"/>
      <c r="F16" s="110"/>
      <c r="G16" s="110"/>
    </row>
    <row r="17" spans="2:11">
      <c r="D17" s="110"/>
      <c r="E17" s="110"/>
      <c r="F17" s="110"/>
      <c r="G17" s="110"/>
    </row>
    <row r="18" spans="2:11">
      <c r="D18" s="110"/>
      <c r="E18" s="110"/>
      <c r="F18" s="110"/>
      <c r="G18" s="110"/>
    </row>
    <row r="19" spans="2:11">
      <c r="D19" s="110"/>
      <c r="E19" s="110"/>
      <c r="F19" s="110"/>
      <c r="G19" s="110"/>
    </row>
    <row r="20" spans="2:11" ht="20.25">
      <c r="B20" s="662" t="s">
        <v>6</v>
      </c>
      <c r="C20" s="662"/>
      <c r="D20" s="662"/>
      <c r="E20" s="662"/>
      <c r="F20" s="662"/>
      <c r="G20" s="662"/>
      <c r="H20" s="662"/>
      <c r="I20" s="662"/>
      <c r="J20" s="662"/>
      <c r="K20" s="344"/>
    </row>
    <row r="21" spans="2:11">
      <c r="C21" s="657"/>
      <c r="D21" s="657"/>
      <c r="E21" s="657"/>
      <c r="F21" s="657"/>
      <c r="G21" s="657"/>
    </row>
    <row r="22" spans="2:11">
      <c r="D22" s="110"/>
      <c r="E22" s="110"/>
      <c r="F22" s="110"/>
      <c r="G22" s="110"/>
    </row>
    <row r="23" spans="2:11">
      <c r="D23" s="110"/>
      <c r="E23" s="110"/>
      <c r="F23" s="110"/>
      <c r="G23" s="110"/>
    </row>
    <row r="24" spans="2:11" ht="17.25">
      <c r="B24" s="325" t="s">
        <v>7</v>
      </c>
      <c r="C24" s="650" t="s">
        <v>8</v>
      </c>
      <c r="D24" s="650"/>
      <c r="E24" s="650"/>
      <c r="F24" s="650"/>
      <c r="G24" s="650"/>
      <c r="H24" s="648" t="s">
        <v>9</v>
      </c>
      <c r="I24" s="648"/>
      <c r="J24" s="648"/>
    </row>
    <row r="25" spans="2:11">
      <c r="D25" s="345" t="s">
        <v>5</v>
      </c>
      <c r="E25" s="345"/>
      <c r="F25" s="345"/>
      <c r="G25" s="345"/>
      <c r="H25" s="345"/>
    </row>
    <row r="26" spans="2:11">
      <c r="D26" s="110"/>
      <c r="E26" s="110"/>
      <c r="F26" s="110"/>
      <c r="G26" s="110"/>
    </row>
    <row r="27" spans="2:11">
      <c r="D27" s="110"/>
      <c r="E27" s="110"/>
      <c r="F27" s="110"/>
      <c r="G27" s="110"/>
    </row>
    <row r="28" spans="2:11" ht="17.25">
      <c r="B28" s="653" t="s">
        <v>1019</v>
      </c>
      <c r="C28" s="653"/>
      <c r="D28" s="652" t="s">
        <v>1029</v>
      </c>
      <c r="E28" s="652"/>
      <c r="F28" s="652"/>
      <c r="G28" s="649" t="s">
        <v>1030</v>
      </c>
      <c r="H28" s="649"/>
      <c r="I28" s="649"/>
      <c r="J28" s="649"/>
    </row>
    <row r="29" spans="2:11">
      <c r="D29" s="654" t="s">
        <v>10</v>
      </c>
      <c r="E29" s="654"/>
      <c r="F29" s="654"/>
      <c r="G29" s="110"/>
    </row>
    <row r="30" spans="2:11">
      <c r="D30" s="110"/>
      <c r="E30" s="110"/>
      <c r="F30" s="110"/>
      <c r="G30" s="110"/>
    </row>
    <row r="31" spans="2:11">
      <c r="D31" s="110"/>
      <c r="E31" s="110"/>
      <c r="F31" s="110"/>
      <c r="G31" s="110"/>
    </row>
    <row r="32" spans="2:11">
      <c r="D32" s="110"/>
      <c r="E32" s="110"/>
      <c r="F32" s="110"/>
      <c r="G32" s="110"/>
    </row>
    <row r="33" spans="2:10">
      <c r="D33" s="110"/>
      <c r="E33" s="110"/>
      <c r="F33" s="110"/>
      <c r="G33" s="110"/>
    </row>
    <row r="34" spans="2:10" ht="17.25">
      <c r="B34" s="651" t="s">
        <v>11</v>
      </c>
      <c r="C34" s="651"/>
      <c r="D34" s="651"/>
      <c r="E34" s="651"/>
      <c r="F34" s="651"/>
      <c r="G34" s="651"/>
      <c r="H34" s="651"/>
      <c r="I34" s="651"/>
    </row>
    <row r="35" spans="2:10">
      <c r="B35" s="654" t="s">
        <v>12</v>
      </c>
      <c r="C35" s="654"/>
      <c r="D35" s="654"/>
      <c r="E35" s="654"/>
      <c r="F35" s="654"/>
      <c r="G35" s="654"/>
      <c r="H35" s="654"/>
      <c r="I35" s="654"/>
    </row>
    <row r="36" spans="2:10">
      <c r="D36" s="110"/>
      <c r="E36" s="110"/>
      <c r="F36" s="110"/>
      <c r="G36" s="110"/>
    </row>
    <row r="37" spans="2:10">
      <c r="D37" s="110"/>
      <c r="E37" s="110"/>
      <c r="F37" s="110"/>
      <c r="G37" s="110"/>
    </row>
    <row r="38" spans="2:10">
      <c r="D38" s="110"/>
      <c r="E38" s="110"/>
      <c r="F38" s="110"/>
      <c r="G38" s="110"/>
    </row>
    <row r="39" spans="2:10" ht="16.5">
      <c r="B39" s="653" t="s">
        <v>13</v>
      </c>
      <c r="C39" s="653"/>
      <c r="D39" s="655" t="s">
        <v>14</v>
      </c>
      <c r="E39" s="655"/>
      <c r="F39" s="655"/>
      <c r="G39" s="655"/>
      <c r="H39" s="655"/>
      <c r="I39" s="655"/>
      <c r="J39" s="655"/>
    </row>
    <row r="40" spans="2:10">
      <c r="C40" s="109"/>
      <c r="D40" s="647" t="s">
        <v>1031</v>
      </c>
      <c r="E40" s="647"/>
      <c r="F40" s="647"/>
      <c r="G40" s="647"/>
      <c r="H40" s="647"/>
      <c r="I40" s="647"/>
      <c r="J40" s="647"/>
    </row>
    <row r="41" spans="2:10">
      <c r="D41" s="110"/>
      <c r="E41" s="110"/>
      <c r="F41" s="110"/>
      <c r="G41" s="110"/>
    </row>
    <row r="42" spans="2:10">
      <c r="D42" s="110"/>
      <c r="E42" s="110"/>
      <c r="F42" s="110"/>
      <c r="G42" s="110"/>
    </row>
    <row r="43" spans="2:10">
      <c r="D43" s="110"/>
      <c r="E43" s="110"/>
      <c r="F43" s="110"/>
      <c r="G43" s="110"/>
    </row>
    <row r="44" spans="2:10">
      <c r="D44" s="110"/>
      <c r="E44" s="110"/>
      <c r="F44" s="110"/>
      <c r="G44" s="110"/>
    </row>
    <row r="45" spans="2:10">
      <c r="D45" s="110"/>
      <c r="E45" s="110"/>
      <c r="F45" s="110"/>
      <c r="G45" s="110"/>
    </row>
    <row r="46" spans="2:10">
      <c r="D46" s="110"/>
      <c r="E46" s="110"/>
      <c r="F46" s="110"/>
      <c r="G46" s="110"/>
    </row>
    <row r="47" spans="2:10">
      <c r="D47" s="110"/>
      <c r="E47" s="110"/>
      <c r="F47" s="110"/>
      <c r="G47" s="110"/>
    </row>
    <row r="48" spans="2:10">
      <c r="D48" s="110"/>
      <c r="E48" s="110"/>
      <c r="F48" s="110"/>
      <c r="G48" s="110"/>
    </row>
    <row r="49" spans="4:7">
      <c r="D49" s="110"/>
      <c r="E49" s="110"/>
      <c r="F49" s="110"/>
      <c r="G49" s="110"/>
    </row>
    <row r="50" spans="4:7">
      <c r="D50" s="110"/>
      <c r="E50" s="110"/>
      <c r="F50" s="110"/>
      <c r="G50" s="110"/>
    </row>
    <row r="51" spans="4:7">
      <c r="D51" s="110"/>
      <c r="E51" s="110"/>
      <c r="F51" s="110"/>
      <c r="G51" s="110"/>
    </row>
    <row r="52" spans="4:7">
      <c r="D52" s="110"/>
      <c r="E52" s="110"/>
      <c r="F52" s="110"/>
      <c r="G52" s="110"/>
    </row>
    <row r="53" spans="4:7">
      <c r="D53" s="110"/>
      <c r="E53" s="110"/>
      <c r="F53" s="110"/>
      <c r="G53" s="110"/>
    </row>
    <row r="54" spans="4:7">
      <c r="D54" s="110"/>
      <c r="E54" s="110"/>
      <c r="F54" s="110"/>
      <c r="G54" s="110"/>
    </row>
    <row r="55" spans="4:7">
      <c r="D55" s="110"/>
      <c r="E55" s="110"/>
      <c r="F55" s="110"/>
      <c r="G55" s="110"/>
    </row>
    <row r="56" spans="4:7">
      <c r="D56" s="110"/>
      <c r="E56" s="110"/>
      <c r="F56" s="110"/>
      <c r="G56" s="110"/>
    </row>
    <row r="57" spans="4:7">
      <c r="D57" s="110"/>
      <c r="E57" s="110"/>
      <c r="F57" s="110"/>
      <c r="G57" s="110"/>
    </row>
    <row r="58" spans="4:7">
      <c r="D58" s="110"/>
      <c r="E58" s="110"/>
      <c r="F58" s="110"/>
      <c r="G58" s="110"/>
    </row>
    <row r="59" spans="4:7">
      <c r="D59" s="110"/>
      <c r="E59" s="110"/>
      <c r="F59" s="110"/>
      <c r="G59" s="110"/>
    </row>
    <row r="60" spans="4:7">
      <c r="D60" s="110"/>
      <c r="E60" s="110"/>
      <c r="F60" s="110"/>
      <c r="G60" s="110"/>
    </row>
    <row r="61" spans="4:7">
      <c r="D61" s="110"/>
      <c r="E61" s="110"/>
      <c r="F61" s="110"/>
      <c r="G61" s="110"/>
    </row>
    <row r="62" spans="4:7">
      <c r="D62" s="110"/>
      <c r="E62" s="110"/>
      <c r="F62" s="110"/>
      <c r="G62" s="110"/>
    </row>
    <row r="63" spans="4:7">
      <c r="D63" s="110"/>
      <c r="E63" s="110"/>
      <c r="F63" s="110"/>
      <c r="G63" s="110"/>
    </row>
    <row r="64" spans="4:7">
      <c r="D64" s="110"/>
      <c r="E64" s="110"/>
      <c r="F64" s="110"/>
      <c r="G64" s="110"/>
    </row>
    <row r="65" spans="4:7">
      <c r="D65" s="110"/>
      <c r="E65" s="110"/>
      <c r="F65" s="110"/>
      <c r="G65" s="110"/>
    </row>
    <row r="66" spans="4:7">
      <c r="D66" s="110"/>
      <c r="E66" s="110"/>
      <c r="F66" s="110"/>
      <c r="G66" s="110"/>
    </row>
    <row r="67" spans="4:7">
      <c r="D67" s="110"/>
      <c r="E67" s="110"/>
      <c r="F67" s="110"/>
      <c r="G67" s="110"/>
    </row>
    <row r="68" spans="4:7">
      <c r="D68" s="110"/>
      <c r="E68" s="110"/>
      <c r="F68" s="110"/>
      <c r="G68" s="110"/>
    </row>
    <row r="69" spans="4:7">
      <c r="D69" s="110"/>
      <c r="E69" s="110"/>
      <c r="F69" s="110"/>
      <c r="G69" s="110"/>
    </row>
    <row r="70" spans="4:7">
      <c r="D70" s="110"/>
      <c r="E70" s="110"/>
      <c r="F70" s="110"/>
      <c r="G70" s="110"/>
    </row>
    <row r="71" spans="4:7">
      <c r="D71" s="110"/>
      <c r="E71" s="110"/>
      <c r="F71" s="110"/>
      <c r="G71" s="110"/>
    </row>
    <row r="72" spans="4:7">
      <c r="D72" s="110"/>
      <c r="E72" s="110"/>
      <c r="F72" s="110"/>
      <c r="G72" s="110"/>
    </row>
    <row r="73" spans="4:7">
      <c r="D73" s="110"/>
      <c r="E73" s="110"/>
      <c r="F73" s="110"/>
      <c r="G73" s="110"/>
    </row>
    <row r="74" spans="4:7">
      <c r="D74" s="110"/>
      <c r="E74" s="110"/>
      <c r="F74" s="110"/>
      <c r="G74" s="110"/>
    </row>
    <row r="75" spans="4:7">
      <c r="D75" s="110"/>
      <c r="E75" s="110"/>
      <c r="F75" s="110"/>
      <c r="G75" s="110"/>
    </row>
    <row r="76" spans="4:7">
      <c r="D76" s="110"/>
      <c r="E76" s="110"/>
      <c r="F76" s="110"/>
      <c r="G76" s="110"/>
    </row>
    <row r="77" spans="4:7">
      <c r="D77" s="110"/>
      <c r="E77" s="110"/>
      <c r="F77" s="110"/>
      <c r="G77" s="110"/>
    </row>
    <row r="78" spans="4:7">
      <c r="D78" s="110"/>
      <c r="E78" s="110"/>
      <c r="F78" s="110"/>
      <c r="G78" s="110"/>
    </row>
    <row r="79" spans="4:7">
      <c r="D79" s="110"/>
      <c r="E79" s="110"/>
      <c r="F79" s="110"/>
      <c r="G79" s="110"/>
    </row>
    <row r="80" spans="4:7">
      <c r="D80" s="110"/>
      <c r="E80" s="110"/>
      <c r="F80" s="110"/>
      <c r="G80" s="110"/>
    </row>
    <row r="81" spans="4:7">
      <c r="D81" s="110"/>
      <c r="E81" s="110"/>
      <c r="F81" s="110"/>
      <c r="G81" s="110"/>
    </row>
    <row r="82" spans="4:7">
      <c r="D82" s="110"/>
      <c r="E82" s="110"/>
      <c r="F82" s="110"/>
      <c r="G82" s="110"/>
    </row>
    <row r="83" spans="4:7">
      <c r="D83" s="110"/>
      <c r="E83" s="110"/>
      <c r="F83" s="110"/>
      <c r="G83" s="110"/>
    </row>
    <row r="84" spans="4:7">
      <c r="D84" s="110"/>
      <c r="E84" s="110"/>
      <c r="F84" s="110"/>
      <c r="G84" s="110"/>
    </row>
    <row r="85" spans="4:7">
      <c r="D85" s="110"/>
      <c r="E85" s="110"/>
      <c r="F85" s="110"/>
      <c r="G85" s="110"/>
    </row>
    <row r="86" spans="4:7">
      <c r="D86" s="110"/>
      <c r="E86" s="110"/>
      <c r="F86" s="110"/>
      <c r="G86" s="110"/>
    </row>
    <row r="87" spans="4:7">
      <c r="D87" s="110"/>
      <c r="E87" s="110"/>
      <c r="F87" s="110"/>
      <c r="G87" s="110"/>
    </row>
    <row r="88" spans="4:7">
      <c r="D88" s="110"/>
      <c r="E88" s="110"/>
      <c r="F88" s="110"/>
      <c r="G88" s="110"/>
    </row>
    <row r="89" spans="4:7">
      <c r="D89" s="110"/>
      <c r="E89" s="110"/>
      <c r="F89" s="110"/>
      <c r="G89" s="110"/>
    </row>
    <row r="90" spans="4:7">
      <c r="D90" s="110"/>
      <c r="E90" s="110"/>
      <c r="F90" s="110"/>
      <c r="G90" s="110"/>
    </row>
    <row r="91" spans="4:7">
      <c r="D91" s="110"/>
      <c r="E91" s="110"/>
      <c r="F91" s="110"/>
      <c r="G91" s="110"/>
    </row>
    <row r="92" spans="4:7">
      <c r="D92" s="110"/>
      <c r="E92" s="110"/>
      <c r="F92" s="110"/>
      <c r="G92" s="110"/>
    </row>
    <row r="93" spans="4:7">
      <c r="D93" s="110"/>
      <c r="E93" s="110"/>
      <c r="F93" s="110"/>
      <c r="G93" s="110"/>
    </row>
    <row r="94" spans="4:7">
      <c r="D94" s="110"/>
      <c r="E94" s="110"/>
      <c r="F94" s="110"/>
      <c r="G94" s="110"/>
    </row>
    <row r="95" spans="4:7">
      <c r="D95" s="110"/>
      <c r="E95" s="110"/>
      <c r="F95" s="110"/>
      <c r="G95" s="110"/>
    </row>
    <row r="96" spans="4:7">
      <c r="D96" s="110"/>
      <c r="E96" s="110"/>
      <c r="F96" s="110"/>
      <c r="G96" s="110"/>
    </row>
    <row r="97" spans="4:7">
      <c r="D97" s="110"/>
      <c r="E97" s="110"/>
      <c r="F97" s="110"/>
      <c r="G97" s="110"/>
    </row>
    <row r="98" spans="4:7">
      <c r="D98" s="110"/>
      <c r="E98" s="110"/>
      <c r="F98" s="110"/>
      <c r="G98" s="110"/>
    </row>
    <row r="99" spans="4:7">
      <c r="D99" s="110"/>
      <c r="E99" s="110"/>
      <c r="F99" s="110"/>
      <c r="G99" s="110"/>
    </row>
    <row r="100" spans="4:7">
      <c r="D100" s="110"/>
      <c r="E100" s="110"/>
      <c r="F100" s="110"/>
      <c r="G100" s="110"/>
    </row>
    <row r="101" spans="4:7">
      <c r="D101" s="110"/>
      <c r="E101" s="110"/>
      <c r="F101" s="110"/>
      <c r="G101" s="110"/>
    </row>
    <row r="102" spans="4:7">
      <c r="D102" s="110"/>
      <c r="E102" s="110"/>
      <c r="F102" s="110"/>
      <c r="G102" s="110"/>
    </row>
    <row r="103" spans="4:7">
      <c r="D103" s="110"/>
      <c r="E103" s="110"/>
      <c r="F103" s="110"/>
      <c r="G103" s="110"/>
    </row>
    <row r="104" spans="4:7">
      <c r="D104" s="110"/>
      <c r="E104" s="110"/>
      <c r="F104" s="110"/>
      <c r="G104" s="110"/>
    </row>
    <row r="105" spans="4:7">
      <c r="D105" s="110"/>
      <c r="E105" s="110"/>
      <c r="F105" s="110"/>
      <c r="G105" s="110"/>
    </row>
    <row r="106" spans="4:7">
      <c r="D106" s="110"/>
      <c r="E106" s="110"/>
      <c r="F106" s="110"/>
      <c r="G106" s="110"/>
    </row>
    <row r="107" spans="4:7">
      <c r="D107" s="110"/>
      <c r="E107" s="110"/>
      <c r="F107" s="110"/>
      <c r="G107" s="110"/>
    </row>
    <row r="108" spans="4:7">
      <c r="D108" s="110"/>
      <c r="E108" s="110"/>
      <c r="F108" s="110"/>
      <c r="G108" s="110"/>
    </row>
    <row r="109" spans="4:7">
      <c r="D109" s="110"/>
      <c r="E109" s="110"/>
      <c r="F109" s="110"/>
      <c r="G109" s="110"/>
    </row>
    <row r="110" spans="4:7">
      <c r="D110" s="110"/>
      <c r="E110" s="110"/>
      <c r="F110" s="110"/>
      <c r="G110" s="110"/>
    </row>
    <row r="111" spans="4:7">
      <c r="D111" s="110"/>
      <c r="E111" s="110"/>
      <c r="F111" s="110"/>
      <c r="G111" s="110"/>
    </row>
    <row r="112" spans="4:7">
      <c r="D112" s="110"/>
      <c r="E112" s="110"/>
      <c r="F112" s="110"/>
      <c r="G112" s="110"/>
    </row>
    <row r="113" spans="4:7">
      <c r="D113" s="110"/>
      <c r="E113" s="110"/>
      <c r="F113" s="110"/>
      <c r="G113" s="110"/>
    </row>
    <row r="114" spans="4:7">
      <c r="D114" s="110"/>
      <c r="E114" s="110"/>
      <c r="F114" s="110"/>
      <c r="G114" s="110"/>
    </row>
    <row r="115" spans="4:7">
      <c r="D115" s="110"/>
      <c r="E115" s="110"/>
      <c r="F115" s="110"/>
      <c r="G115" s="110"/>
    </row>
    <row r="116" spans="4:7">
      <c r="D116" s="110"/>
      <c r="E116" s="110"/>
      <c r="F116" s="110"/>
      <c r="G116" s="110"/>
    </row>
    <row r="117" spans="4:7">
      <c r="D117" s="110"/>
      <c r="E117" s="110"/>
      <c r="F117" s="110"/>
      <c r="G117" s="110"/>
    </row>
    <row r="118" spans="4:7">
      <c r="D118" s="110"/>
      <c r="E118" s="110"/>
      <c r="F118" s="110"/>
      <c r="G118" s="110"/>
    </row>
    <row r="119" spans="4:7">
      <c r="D119" s="110"/>
      <c r="E119" s="110"/>
      <c r="F119" s="110"/>
      <c r="G119" s="110"/>
    </row>
    <row r="120" spans="4:7">
      <c r="D120" s="110"/>
      <c r="E120" s="110"/>
      <c r="F120" s="110"/>
      <c r="G120" s="110"/>
    </row>
    <row r="121" spans="4:7">
      <c r="D121" s="110"/>
      <c r="E121" s="110"/>
      <c r="F121" s="110"/>
      <c r="G121" s="110"/>
    </row>
    <row r="122" spans="4:7">
      <c r="D122" s="110"/>
      <c r="E122" s="110"/>
      <c r="F122" s="110"/>
      <c r="G122" s="110"/>
    </row>
    <row r="123" spans="4:7">
      <c r="D123" s="110"/>
      <c r="E123" s="110"/>
      <c r="F123" s="110"/>
      <c r="G123" s="110"/>
    </row>
    <row r="124" spans="4:7">
      <c r="D124" s="110"/>
      <c r="E124" s="110"/>
      <c r="F124" s="110"/>
      <c r="G124" s="110"/>
    </row>
    <row r="125" spans="4:7">
      <c r="D125" s="110"/>
      <c r="E125" s="110"/>
      <c r="F125" s="110"/>
      <c r="G125" s="110"/>
    </row>
    <row r="126" spans="4:7">
      <c r="D126" s="110"/>
      <c r="E126" s="110"/>
      <c r="F126" s="110"/>
      <c r="G126" s="110"/>
    </row>
    <row r="127" spans="4:7">
      <c r="D127" s="110"/>
      <c r="E127" s="110"/>
      <c r="F127" s="110"/>
      <c r="G127" s="110"/>
    </row>
    <row r="128" spans="4:7">
      <c r="D128" s="110"/>
      <c r="E128" s="110"/>
      <c r="F128" s="110"/>
      <c r="G128" s="110"/>
    </row>
    <row r="129" spans="4:7">
      <c r="D129" s="110"/>
      <c r="E129" s="110"/>
      <c r="F129" s="110"/>
      <c r="G129" s="110"/>
    </row>
    <row r="130" spans="4:7">
      <c r="D130" s="110"/>
      <c r="E130" s="110"/>
      <c r="F130" s="110"/>
      <c r="G130" s="110"/>
    </row>
    <row r="131" spans="4:7">
      <c r="D131" s="110"/>
      <c r="E131" s="110"/>
      <c r="F131" s="110"/>
      <c r="G131" s="110"/>
    </row>
    <row r="132" spans="4:7">
      <c r="D132" s="110"/>
      <c r="E132" s="110"/>
      <c r="F132" s="110"/>
      <c r="G132" s="110"/>
    </row>
    <row r="133" spans="4:7">
      <c r="D133" s="110"/>
      <c r="E133" s="110"/>
      <c r="F133" s="110"/>
      <c r="G133" s="110"/>
    </row>
    <row r="134" spans="4:7">
      <c r="D134" s="110"/>
      <c r="E134" s="110"/>
      <c r="F134" s="110"/>
      <c r="G134" s="110"/>
    </row>
    <row r="135" spans="4:7">
      <c r="D135" s="110"/>
      <c r="E135" s="110"/>
      <c r="F135" s="110"/>
      <c r="G135" s="110"/>
    </row>
    <row r="136" spans="4:7">
      <c r="D136" s="110"/>
      <c r="E136" s="110"/>
      <c r="F136" s="110"/>
      <c r="G136" s="110"/>
    </row>
    <row r="137" spans="4:7">
      <c r="D137" s="110"/>
      <c r="E137" s="110"/>
      <c r="F137" s="110"/>
      <c r="G137" s="110"/>
    </row>
    <row r="138" spans="4:7">
      <c r="D138" s="110"/>
      <c r="E138" s="110"/>
      <c r="F138" s="110"/>
      <c r="G138" s="110"/>
    </row>
    <row r="139" spans="4:7">
      <c r="D139" s="110"/>
      <c r="E139" s="110"/>
      <c r="F139" s="110"/>
      <c r="G139" s="110"/>
    </row>
    <row r="140" spans="4:7">
      <c r="D140" s="110"/>
      <c r="E140" s="110"/>
      <c r="F140" s="110"/>
      <c r="G140" s="110"/>
    </row>
    <row r="141" spans="4:7">
      <c r="D141" s="110"/>
      <c r="E141" s="110"/>
      <c r="F141" s="110"/>
      <c r="G141" s="110"/>
    </row>
    <row r="142" spans="4:7">
      <c r="D142" s="110"/>
      <c r="E142" s="110"/>
      <c r="F142" s="110"/>
      <c r="G142" s="110"/>
    </row>
    <row r="143" spans="4:7">
      <c r="D143" s="110"/>
      <c r="E143" s="110"/>
      <c r="F143" s="110"/>
      <c r="G143" s="110"/>
    </row>
    <row r="144" spans="4:7">
      <c r="D144" s="110"/>
      <c r="E144" s="110"/>
      <c r="F144" s="110"/>
      <c r="G144" s="110"/>
    </row>
    <row r="145" spans="4:7">
      <c r="D145" s="110"/>
      <c r="E145" s="110"/>
      <c r="F145" s="110"/>
      <c r="G145" s="110"/>
    </row>
    <row r="146" spans="4:7">
      <c r="D146" s="110"/>
      <c r="E146" s="110"/>
      <c r="F146" s="110"/>
      <c r="G146" s="110"/>
    </row>
    <row r="147" spans="4:7">
      <c r="D147" s="110"/>
      <c r="E147" s="110"/>
      <c r="F147" s="110"/>
      <c r="G147" s="110"/>
    </row>
    <row r="148" spans="4:7">
      <c r="D148" s="110"/>
      <c r="E148" s="110"/>
      <c r="F148" s="110"/>
      <c r="G148" s="110"/>
    </row>
    <row r="149" spans="4:7">
      <c r="D149" s="110"/>
      <c r="E149" s="110"/>
      <c r="F149" s="110"/>
      <c r="G149" s="110"/>
    </row>
    <row r="150" spans="4:7">
      <c r="D150" s="110"/>
      <c r="E150" s="110"/>
      <c r="F150" s="110"/>
      <c r="G150" s="110"/>
    </row>
    <row r="151" spans="4:7">
      <c r="D151" s="110"/>
      <c r="E151" s="110"/>
      <c r="F151" s="110"/>
      <c r="G151" s="110"/>
    </row>
    <row r="152" spans="4:7">
      <c r="D152" s="110"/>
      <c r="E152" s="110"/>
      <c r="F152" s="110"/>
      <c r="G152" s="110"/>
    </row>
    <row r="153" spans="4:7">
      <c r="D153" s="110"/>
      <c r="E153" s="110"/>
      <c r="F153" s="110"/>
      <c r="G153" s="110"/>
    </row>
    <row r="154" spans="4:7">
      <c r="D154" s="110"/>
      <c r="E154" s="110"/>
      <c r="F154" s="110"/>
      <c r="G154" s="110"/>
    </row>
    <row r="155" spans="4:7">
      <c r="D155" s="110"/>
      <c r="E155" s="110"/>
      <c r="F155" s="110"/>
      <c r="G155" s="110"/>
    </row>
    <row r="156" spans="4:7">
      <c r="D156" s="110"/>
      <c r="E156" s="110"/>
      <c r="F156" s="110"/>
      <c r="G156" s="110"/>
    </row>
    <row r="157" spans="4:7">
      <c r="D157" s="110"/>
      <c r="E157" s="110"/>
      <c r="F157" s="110"/>
      <c r="G157" s="110"/>
    </row>
    <row r="158" spans="4:7">
      <c r="D158" s="110"/>
      <c r="E158" s="110"/>
      <c r="F158" s="110"/>
      <c r="G158" s="110"/>
    </row>
    <row r="159" spans="4:7">
      <c r="D159" s="110"/>
      <c r="E159" s="110"/>
      <c r="F159" s="110"/>
      <c r="G159" s="110"/>
    </row>
    <row r="160" spans="4:7">
      <c r="D160" s="110"/>
      <c r="E160" s="110"/>
      <c r="F160" s="110"/>
      <c r="G160" s="110"/>
    </row>
    <row r="161" spans="4:7">
      <c r="D161" s="110"/>
      <c r="E161" s="110"/>
      <c r="F161" s="110"/>
      <c r="G161" s="110"/>
    </row>
    <row r="162" spans="4:7">
      <c r="D162" s="110"/>
      <c r="E162" s="110"/>
      <c r="F162" s="110"/>
      <c r="G162" s="110"/>
    </row>
    <row r="163" spans="4:7">
      <c r="D163" s="110"/>
      <c r="E163" s="110"/>
      <c r="F163" s="110"/>
      <c r="G163" s="110"/>
    </row>
    <row r="164" spans="4:7">
      <c r="D164" s="110"/>
      <c r="E164" s="110"/>
      <c r="F164" s="110"/>
      <c r="G164" s="110"/>
    </row>
    <row r="165" spans="4:7">
      <c r="D165" s="110"/>
      <c r="E165" s="110"/>
      <c r="F165" s="110"/>
      <c r="G165" s="110"/>
    </row>
    <row r="166" spans="4:7">
      <c r="D166" s="110"/>
      <c r="E166" s="110"/>
      <c r="F166" s="110"/>
      <c r="G166" s="110"/>
    </row>
    <row r="167" spans="4:7">
      <c r="D167" s="110"/>
      <c r="E167" s="110"/>
      <c r="F167" s="110"/>
      <c r="G167" s="110"/>
    </row>
    <row r="168" spans="4:7">
      <c r="D168" s="110"/>
      <c r="E168" s="110"/>
      <c r="F168" s="110"/>
      <c r="G168" s="110"/>
    </row>
    <row r="169" spans="4:7">
      <c r="D169" s="110"/>
      <c r="E169" s="110"/>
      <c r="F169" s="110"/>
      <c r="G169" s="110"/>
    </row>
    <row r="170" spans="4:7">
      <c r="D170" s="110"/>
      <c r="E170" s="110"/>
      <c r="F170" s="110"/>
      <c r="G170" s="110"/>
    </row>
    <row r="171" spans="4:7">
      <c r="D171" s="110"/>
      <c r="E171" s="110"/>
      <c r="F171" s="110"/>
      <c r="G171" s="110"/>
    </row>
    <row r="172" spans="4:7">
      <c r="D172" s="110"/>
      <c r="E172" s="110"/>
      <c r="F172" s="110"/>
      <c r="G172" s="110"/>
    </row>
    <row r="173" spans="4:7">
      <c r="D173" s="110"/>
      <c r="E173" s="110"/>
      <c r="F173" s="110"/>
      <c r="G173" s="110"/>
    </row>
    <row r="174" spans="4:7">
      <c r="D174" s="110"/>
      <c r="E174" s="110"/>
      <c r="F174" s="110"/>
      <c r="G174" s="110"/>
    </row>
    <row r="175" spans="4:7">
      <c r="D175" s="110"/>
      <c r="E175" s="110"/>
      <c r="F175" s="110"/>
      <c r="G175" s="110"/>
    </row>
    <row r="176" spans="4:7">
      <c r="D176" s="110"/>
      <c r="E176" s="110"/>
      <c r="F176" s="110"/>
      <c r="G176" s="110"/>
    </row>
    <row r="177" spans="4:7">
      <c r="D177" s="110"/>
      <c r="E177" s="110"/>
      <c r="F177" s="110"/>
      <c r="G177" s="110"/>
    </row>
    <row r="178" spans="4:7">
      <c r="D178" s="110"/>
      <c r="E178" s="110"/>
      <c r="F178" s="110"/>
      <c r="G178" s="110"/>
    </row>
    <row r="179" spans="4:7">
      <c r="D179" s="110"/>
      <c r="E179" s="110"/>
      <c r="F179" s="110"/>
      <c r="G179" s="110"/>
    </row>
    <row r="180" spans="4:7">
      <c r="D180" s="110"/>
      <c r="E180" s="110"/>
      <c r="F180" s="110"/>
      <c r="G180" s="110"/>
    </row>
    <row r="181" spans="4:7">
      <c r="D181" s="110"/>
      <c r="E181" s="110"/>
      <c r="F181" s="110"/>
      <c r="G181" s="110"/>
    </row>
    <row r="182" spans="4:7">
      <c r="D182" s="110"/>
      <c r="E182" s="110"/>
      <c r="F182" s="110"/>
      <c r="G182" s="110"/>
    </row>
    <row r="183" spans="4:7">
      <c r="D183" s="110"/>
      <c r="E183" s="110"/>
      <c r="F183" s="110"/>
      <c r="G183" s="110"/>
    </row>
    <row r="184" spans="4:7">
      <c r="D184" s="110"/>
      <c r="E184" s="110"/>
      <c r="F184" s="110"/>
      <c r="G184" s="110"/>
    </row>
    <row r="185" spans="4:7">
      <c r="D185" s="110"/>
      <c r="E185" s="110"/>
      <c r="F185" s="110"/>
      <c r="G185" s="110"/>
    </row>
    <row r="186" spans="4:7">
      <c r="D186" s="110"/>
      <c r="E186" s="110"/>
      <c r="F186" s="110"/>
      <c r="G186" s="110"/>
    </row>
    <row r="187" spans="4:7">
      <c r="D187" s="110"/>
      <c r="E187" s="110"/>
      <c r="F187" s="110"/>
      <c r="G187" s="110"/>
    </row>
    <row r="188" spans="4:7">
      <c r="D188" s="110"/>
      <c r="E188" s="110"/>
      <c r="F188" s="110"/>
      <c r="G188" s="110"/>
    </row>
    <row r="189" spans="4:7">
      <c r="D189" s="110"/>
      <c r="E189" s="110"/>
      <c r="F189" s="110"/>
      <c r="G189" s="110"/>
    </row>
    <row r="190" spans="4:7">
      <c r="D190" s="110"/>
      <c r="E190" s="110"/>
      <c r="F190" s="110"/>
      <c r="G190" s="110"/>
    </row>
    <row r="191" spans="4:7">
      <c r="D191" s="110"/>
      <c r="E191" s="110"/>
      <c r="F191" s="110"/>
      <c r="G191" s="110"/>
    </row>
    <row r="192" spans="4:7">
      <c r="D192" s="110"/>
      <c r="E192" s="110"/>
      <c r="F192" s="110"/>
      <c r="G192" s="110"/>
    </row>
    <row r="193" spans="4:7">
      <c r="D193" s="110"/>
      <c r="E193" s="110"/>
      <c r="F193" s="110"/>
      <c r="G193" s="110"/>
    </row>
    <row r="194" spans="4:7">
      <c r="D194" s="110"/>
      <c r="E194" s="110"/>
      <c r="F194" s="110"/>
      <c r="G194" s="110"/>
    </row>
    <row r="195" spans="4:7">
      <c r="D195" s="110"/>
      <c r="E195" s="110"/>
      <c r="F195" s="110"/>
      <c r="G195" s="110"/>
    </row>
    <row r="196" spans="4:7">
      <c r="D196" s="110"/>
      <c r="E196" s="110"/>
      <c r="F196" s="110"/>
      <c r="G196" s="110"/>
    </row>
    <row r="197" spans="4:7">
      <c r="D197" s="110"/>
      <c r="E197" s="110"/>
      <c r="F197" s="110"/>
      <c r="G197" s="110"/>
    </row>
    <row r="198" spans="4:7">
      <c r="D198" s="110"/>
      <c r="E198" s="110"/>
      <c r="F198" s="110"/>
      <c r="G198" s="110"/>
    </row>
    <row r="199" spans="4:7">
      <c r="D199" s="110"/>
      <c r="E199" s="110"/>
      <c r="F199" s="110"/>
      <c r="G199" s="110"/>
    </row>
    <row r="200" spans="4:7">
      <c r="D200" s="110"/>
      <c r="E200" s="110"/>
      <c r="F200" s="110"/>
      <c r="G200" s="110"/>
    </row>
    <row r="201" spans="4:7">
      <c r="D201" s="110"/>
      <c r="E201" s="110"/>
      <c r="F201" s="110"/>
      <c r="G201" s="110"/>
    </row>
    <row r="202" spans="4:7">
      <c r="D202" s="110"/>
      <c r="E202" s="110"/>
      <c r="F202" s="110"/>
      <c r="G202" s="110"/>
    </row>
    <row r="203" spans="4:7">
      <c r="D203" s="110"/>
      <c r="E203" s="110"/>
      <c r="F203" s="110"/>
      <c r="G203" s="110"/>
    </row>
    <row r="204" spans="4:7">
      <c r="D204" s="110"/>
      <c r="E204" s="110"/>
      <c r="F204" s="110"/>
      <c r="G204" s="110"/>
    </row>
    <row r="205" spans="4:7">
      <c r="D205" s="110"/>
      <c r="E205" s="110"/>
      <c r="F205" s="110"/>
      <c r="G205" s="110"/>
    </row>
    <row r="206" spans="4:7">
      <c r="D206" s="110"/>
      <c r="E206" s="110"/>
      <c r="F206" s="110"/>
      <c r="G206" s="110"/>
    </row>
    <row r="207" spans="4:7">
      <c r="D207" s="110"/>
      <c r="E207" s="110"/>
      <c r="F207" s="110"/>
      <c r="G207" s="110"/>
    </row>
    <row r="208" spans="4:7">
      <c r="D208" s="110"/>
      <c r="E208" s="110"/>
      <c r="F208" s="110"/>
      <c r="G208" s="110"/>
    </row>
    <row r="209" spans="4:7">
      <c r="D209" s="110"/>
      <c r="E209" s="110"/>
      <c r="F209" s="110"/>
      <c r="G209" s="110"/>
    </row>
    <row r="210" spans="4:7">
      <c r="D210" s="110"/>
      <c r="E210" s="110"/>
      <c r="F210" s="110"/>
      <c r="G210" s="110"/>
    </row>
    <row r="211" spans="4:7">
      <c r="D211" s="110"/>
      <c r="E211" s="110"/>
      <c r="F211" s="110"/>
      <c r="G211" s="110"/>
    </row>
    <row r="212" spans="4:7">
      <c r="D212" s="110"/>
      <c r="E212" s="110"/>
      <c r="F212" s="110"/>
      <c r="G212" s="110"/>
    </row>
    <row r="213" spans="4:7">
      <c r="D213" s="110"/>
      <c r="E213" s="110"/>
      <c r="F213" s="110"/>
      <c r="G213" s="110"/>
    </row>
    <row r="214" spans="4:7">
      <c r="D214" s="110"/>
      <c r="E214" s="110"/>
      <c r="F214" s="110"/>
      <c r="G214" s="110"/>
    </row>
    <row r="215" spans="4:7">
      <c r="D215" s="110"/>
      <c r="E215" s="110"/>
      <c r="F215" s="110"/>
      <c r="G215" s="110"/>
    </row>
    <row r="216" spans="4:7">
      <c r="D216" s="110"/>
      <c r="E216" s="110"/>
      <c r="F216" s="110"/>
      <c r="G216" s="110"/>
    </row>
    <row r="217" spans="4:7">
      <c r="D217" s="110"/>
      <c r="E217" s="110"/>
      <c r="F217" s="110"/>
      <c r="G217" s="110"/>
    </row>
    <row r="218" spans="4:7">
      <c r="D218" s="110"/>
      <c r="E218" s="110"/>
      <c r="F218" s="110"/>
      <c r="G218" s="110"/>
    </row>
    <row r="219" spans="4:7">
      <c r="D219" s="110"/>
      <c r="E219" s="110"/>
      <c r="F219" s="110"/>
      <c r="G219" s="110"/>
    </row>
    <row r="220" spans="4:7">
      <c r="D220" s="110"/>
      <c r="E220" s="110"/>
      <c r="F220" s="110"/>
      <c r="G220" s="110"/>
    </row>
    <row r="221" spans="4:7">
      <c r="D221" s="110"/>
      <c r="E221" s="110"/>
      <c r="F221" s="110"/>
      <c r="G221" s="110"/>
    </row>
    <row r="222" spans="4:7">
      <c r="D222" s="110"/>
      <c r="E222" s="110"/>
      <c r="F222" s="110"/>
      <c r="G222" s="110"/>
    </row>
    <row r="223" spans="4:7">
      <c r="D223" s="110"/>
      <c r="E223" s="110"/>
      <c r="F223" s="110"/>
      <c r="G223" s="110"/>
    </row>
    <row r="224" spans="4:7">
      <c r="D224" s="110"/>
      <c r="E224" s="110"/>
      <c r="F224" s="110"/>
      <c r="G224" s="110"/>
    </row>
    <row r="225" spans="4:7">
      <c r="D225" s="110"/>
      <c r="E225" s="110"/>
      <c r="F225" s="110"/>
      <c r="G225" s="110"/>
    </row>
    <row r="226" spans="4:7">
      <c r="D226" s="110"/>
      <c r="E226" s="110"/>
      <c r="F226" s="110"/>
      <c r="G226" s="110"/>
    </row>
    <row r="227" spans="4:7">
      <c r="D227" s="110"/>
      <c r="E227" s="110"/>
      <c r="F227" s="110"/>
      <c r="G227" s="110"/>
    </row>
    <row r="228" spans="4:7">
      <c r="D228" s="110"/>
      <c r="E228" s="110"/>
      <c r="F228" s="110"/>
      <c r="G228" s="110"/>
    </row>
    <row r="229" spans="4:7">
      <c r="D229" s="110"/>
      <c r="E229" s="110"/>
      <c r="F229" s="110"/>
      <c r="G229" s="110"/>
    </row>
    <row r="230" spans="4:7">
      <c r="D230" s="110"/>
      <c r="E230" s="110"/>
      <c r="F230" s="110"/>
      <c r="G230" s="110"/>
    </row>
    <row r="231" spans="4:7">
      <c r="D231" s="110"/>
      <c r="E231" s="110"/>
      <c r="F231" s="110"/>
      <c r="G231" s="110"/>
    </row>
    <row r="232" spans="4:7">
      <c r="D232" s="110"/>
      <c r="E232" s="110"/>
      <c r="F232" s="110"/>
      <c r="G232" s="110"/>
    </row>
    <row r="233" spans="4:7">
      <c r="D233" s="110"/>
      <c r="E233" s="110"/>
      <c r="F233" s="110"/>
      <c r="G233" s="110"/>
    </row>
    <row r="234" spans="4:7">
      <c r="D234" s="110"/>
      <c r="E234" s="110"/>
      <c r="F234" s="110"/>
      <c r="G234" s="110"/>
    </row>
    <row r="235" spans="4:7">
      <c r="D235" s="110"/>
      <c r="E235" s="110"/>
      <c r="F235" s="110"/>
      <c r="G235" s="110"/>
    </row>
    <row r="236" spans="4:7">
      <c r="D236" s="110"/>
      <c r="E236" s="110"/>
      <c r="F236" s="110"/>
      <c r="G236" s="110"/>
    </row>
    <row r="237" spans="4:7">
      <c r="D237" s="110"/>
      <c r="E237" s="110"/>
      <c r="F237" s="110"/>
      <c r="G237" s="110"/>
    </row>
    <row r="238" spans="4:7">
      <c r="D238" s="110"/>
      <c r="E238" s="110"/>
      <c r="F238" s="110"/>
      <c r="G238" s="110"/>
    </row>
    <row r="239" spans="4:7">
      <c r="D239" s="110"/>
      <c r="E239" s="110"/>
      <c r="F239" s="110"/>
      <c r="G239" s="110"/>
    </row>
    <row r="240" spans="4:7">
      <c r="D240" s="110"/>
      <c r="E240" s="110"/>
      <c r="F240" s="110"/>
      <c r="G240" s="110"/>
    </row>
    <row r="241" spans="4:7">
      <c r="D241" s="110"/>
      <c r="E241" s="110"/>
      <c r="F241" s="110"/>
      <c r="G241" s="110"/>
    </row>
    <row r="242" spans="4:7">
      <c r="D242" s="110"/>
      <c r="E242" s="110"/>
      <c r="F242" s="110"/>
      <c r="G242" s="110"/>
    </row>
    <row r="243" spans="4:7">
      <c r="D243" s="110"/>
      <c r="E243" s="110"/>
      <c r="F243" s="110"/>
      <c r="G243" s="110"/>
    </row>
    <row r="244" spans="4:7">
      <c r="D244" s="110"/>
      <c r="E244" s="110"/>
      <c r="F244" s="110"/>
      <c r="G244" s="110"/>
    </row>
    <row r="245" spans="4:7">
      <c r="D245" s="110"/>
      <c r="E245" s="110"/>
      <c r="F245" s="110"/>
      <c r="G245" s="110"/>
    </row>
    <row r="246" spans="4:7">
      <c r="D246" s="110"/>
      <c r="E246" s="110"/>
      <c r="F246" s="110"/>
      <c r="G246" s="110"/>
    </row>
    <row r="247" spans="4:7">
      <c r="D247" s="110"/>
      <c r="E247" s="110"/>
      <c r="F247" s="110"/>
      <c r="G247" s="110"/>
    </row>
    <row r="248" spans="4:7">
      <c r="D248" s="110"/>
      <c r="E248" s="110"/>
      <c r="F248" s="110"/>
      <c r="G248" s="110"/>
    </row>
    <row r="249" spans="4:7">
      <c r="D249" s="110"/>
      <c r="E249" s="110"/>
      <c r="F249" s="110"/>
      <c r="G249" s="110"/>
    </row>
    <row r="250" spans="4:7">
      <c r="D250" s="110"/>
      <c r="E250" s="110"/>
      <c r="F250" s="110"/>
      <c r="G250" s="110"/>
    </row>
    <row r="251" spans="4:7">
      <c r="D251" s="110"/>
      <c r="E251" s="110"/>
      <c r="F251" s="110"/>
      <c r="G251" s="110"/>
    </row>
    <row r="252" spans="4:7">
      <c r="D252" s="110"/>
      <c r="E252" s="110"/>
      <c r="F252" s="110"/>
      <c r="G252" s="110"/>
    </row>
    <row r="253" spans="4:7">
      <c r="D253" s="110"/>
      <c r="E253" s="110"/>
      <c r="F253" s="110"/>
      <c r="G253" s="110"/>
    </row>
    <row r="254" spans="4:7">
      <c r="D254" s="110"/>
      <c r="E254" s="110"/>
      <c r="F254" s="110"/>
      <c r="G254" s="110"/>
    </row>
    <row r="255" spans="4:7">
      <c r="D255" s="110"/>
      <c r="E255" s="110"/>
      <c r="F255" s="110"/>
      <c r="G255" s="110"/>
    </row>
    <row r="256" spans="4:7">
      <c r="D256" s="110"/>
      <c r="E256" s="110"/>
      <c r="F256" s="110"/>
      <c r="G256" s="110"/>
    </row>
    <row r="257" spans="4:7">
      <c r="D257" s="110"/>
      <c r="E257" s="110"/>
      <c r="F257" s="110"/>
      <c r="G257" s="110"/>
    </row>
    <row r="258" spans="4:7">
      <c r="D258" s="110"/>
      <c r="E258" s="110"/>
      <c r="F258" s="110"/>
      <c r="G258" s="110"/>
    </row>
    <row r="259" spans="4:7">
      <c r="D259" s="110"/>
      <c r="E259" s="110"/>
      <c r="F259" s="110"/>
      <c r="G259" s="110"/>
    </row>
    <row r="260" spans="4:7">
      <c r="D260" s="110"/>
      <c r="E260" s="110"/>
      <c r="F260" s="110"/>
      <c r="G260" s="110"/>
    </row>
    <row r="261" spans="4:7">
      <c r="D261" s="110"/>
      <c r="E261" s="110"/>
      <c r="F261" s="110"/>
      <c r="G261" s="110"/>
    </row>
    <row r="262" spans="4:7">
      <c r="D262" s="110"/>
      <c r="E262" s="110"/>
      <c r="F262" s="110"/>
      <c r="G262" s="110"/>
    </row>
    <row r="263" spans="4:7">
      <c r="D263" s="110"/>
      <c r="E263" s="110"/>
      <c r="F263" s="110"/>
      <c r="G263" s="110"/>
    </row>
    <row r="264" spans="4:7">
      <c r="D264" s="110"/>
      <c r="E264" s="110"/>
      <c r="F264" s="110"/>
      <c r="G264" s="110"/>
    </row>
    <row r="265" spans="4:7">
      <c r="D265" s="110"/>
      <c r="E265" s="110"/>
      <c r="F265" s="110"/>
      <c r="G265" s="110"/>
    </row>
    <row r="266" spans="4:7">
      <c r="D266" s="110"/>
      <c r="E266" s="110"/>
      <c r="F266" s="110"/>
      <c r="G266" s="110"/>
    </row>
    <row r="267" spans="4:7">
      <c r="D267" s="110"/>
      <c r="E267" s="110"/>
      <c r="F267" s="110"/>
      <c r="G267" s="110"/>
    </row>
    <row r="268" spans="4:7">
      <c r="D268" s="110"/>
      <c r="E268" s="110"/>
      <c r="F268" s="110"/>
      <c r="G268" s="110"/>
    </row>
    <row r="269" spans="4:7">
      <c r="D269" s="110"/>
      <c r="E269" s="110"/>
      <c r="F269" s="110"/>
      <c r="G269" s="110"/>
    </row>
    <row r="270" spans="4:7">
      <c r="D270" s="110"/>
      <c r="E270" s="110"/>
      <c r="F270" s="110"/>
      <c r="G270" s="110"/>
    </row>
    <row r="271" spans="4:7">
      <c r="D271" s="110"/>
      <c r="E271" s="110"/>
      <c r="F271" s="110"/>
      <c r="G271" s="110"/>
    </row>
    <row r="272" spans="4:7">
      <c r="D272" s="110"/>
      <c r="E272" s="110"/>
      <c r="F272" s="110"/>
      <c r="G272" s="110"/>
    </row>
    <row r="273" spans="4:7">
      <c r="D273" s="110"/>
      <c r="E273" s="110"/>
      <c r="F273" s="110"/>
      <c r="G273" s="110"/>
    </row>
    <row r="274" spans="4:7">
      <c r="D274" s="110"/>
      <c r="E274" s="110"/>
      <c r="F274" s="110"/>
      <c r="G274" s="110"/>
    </row>
    <row r="275" spans="4:7">
      <c r="D275" s="110"/>
      <c r="E275" s="110"/>
      <c r="F275" s="110"/>
      <c r="G275" s="110"/>
    </row>
    <row r="276" spans="4:7">
      <c r="D276" s="110"/>
      <c r="E276" s="110"/>
      <c r="F276" s="110"/>
      <c r="G276" s="110"/>
    </row>
    <row r="277" spans="4:7">
      <c r="D277" s="110"/>
      <c r="E277" s="110"/>
      <c r="F277" s="110"/>
      <c r="G277" s="110"/>
    </row>
    <row r="278" spans="4:7">
      <c r="D278" s="110"/>
      <c r="E278" s="110"/>
      <c r="F278" s="110"/>
      <c r="G278" s="110"/>
    </row>
    <row r="279" spans="4:7">
      <c r="D279" s="110"/>
      <c r="E279" s="110"/>
      <c r="F279" s="110"/>
      <c r="G279" s="110"/>
    </row>
    <row r="280" spans="4:7">
      <c r="D280" s="110"/>
      <c r="E280" s="110"/>
      <c r="F280" s="110"/>
      <c r="G280" s="110"/>
    </row>
    <row r="281" spans="4:7">
      <c r="D281" s="110"/>
      <c r="E281" s="110"/>
      <c r="F281" s="110"/>
      <c r="G281" s="110"/>
    </row>
    <row r="282" spans="4:7">
      <c r="D282" s="110"/>
      <c r="E282" s="110"/>
      <c r="F282" s="110"/>
      <c r="G282" s="110"/>
    </row>
    <row r="283" spans="4:7">
      <c r="D283" s="110"/>
      <c r="E283" s="110"/>
      <c r="F283" s="110"/>
      <c r="G283" s="110"/>
    </row>
    <row r="284" spans="4:7">
      <c r="D284" s="110"/>
      <c r="E284" s="110"/>
      <c r="F284" s="110"/>
      <c r="G284" s="110"/>
    </row>
    <row r="285" spans="4:7">
      <c r="D285" s="110"/>
      <c r="E285" s="110"/>
      <c r="F285" s="110"/>
      <c r="G285" s="110"/>
    </row>
    <row r="286" spans="4:7">
      <c r="D286" s="110"/>
      <c r="E286" s="110"/>
      <c r="F286" s="110"/>
      <c r="G286" s="110"/>
    </row>
    <row r="287" spans="4:7">
      <c r="D287" s="110"/>
      <c r="E287" s="110"/>
      <c r="F287" s="110"/>
      <c r="G287" s="110"/>
    </row>
    <row r="288" spans="4:7">
      <c r="D288" s="110"/>
      <c r="E288" s="110"/>
      <c r="F288" s="110"/>
      <c r="G288" s="110"/>
    </row>
    <row r="289" spans="4:7">
      <c r="D289" s="110"/>
      <c r="E289" s="110"/>
      <c r="F289" s="110"/>
      <c r="G289" s="110"/>
    </row>
    <row r="290" spans="4:7">
      <c r="D290" s="110"/>
      <c r="E290" s="110"/>
      <c r="F290" s="110"/>
      <c r="G290" s="110"/>
    </row>
    <row r="291" spans="4:7">
      <c r="D291" s="110"/>
      <c r="E291" s="110"/>
      <c r="F291" s="110"/>
      <c r="G291" s="110"/>
    </row>
    <row r="292" spans="4:7">
      <c r="D292" s="110"/>
      <c r="E292" s="110"/>
      <c r="F292" s="110"/>
      <c r="G292" s="110"/>
    </row>
    <row r="293" spans="4:7">
      <c r="D293" s="110"/>
      <c r="E293" s="110"/>
      <c r="F293" s="110"/>
      <c r="G293" s="110"/>
    </row>
    <row r="294" spans="4:7">
      <c r="D294" s="110"/>
      <c r="E294" s="110"/>
      <c r="F294" s="110"/>
      <c r="G294" s="110"/>
    </row>
    <row r="295" spans="4:7">
      <c r="D295" s="110"/>
      <c r="E295" s="110"/>
      <c r="F295" s="110"/>
      <c r="G295" s="110"/>
    </row>
    <row r="296" spans="4:7">
      <c r="D296" s="110"/>
      <c r="E296" s="110"/>
      <c r="F296" s="110"/>
      <c r="G296" s="110"/>
    </row>
    <row r="297" spans="4:7">
      <c r="D297" s="110"/>
      <c r="E297" s="110"/>
      <c r="F297" s="110"/>
      <c r="G297" s="110"/>
    </row>
    <row r="298" spans="4:7">
      <c r="D298" s="110"/>
      <c r="E298" s="110"/>
      <c r="F298" s="110"/>
      <c r="G298" s="110"/>
    </row>
    <row r="299" spans="4:7">
      <c r="D299" s="110"/>
      <c r="E299" s="110"/>
      <c r="F299" s="110"/>
      <c r="G299" s="110"/>
    </row>
    <row r="300" spans="4:7">
      <c r="D300" s="110"/>
      <c r="E300" s="110"/>
      <c r="F300" s="110"/>
      <c r="G300" s="110"/>
    </row>
    <row r="301" spans="4:7">
      <c r="D301" s="110"/>
      <c r="E301" s="110"/>
      <c r="F301" s="110"/>
      <c r="G301" s="110"/>
    </row>
    <row r="302" spans="4:7">
      <c r="D302" s="110"/>
      <c r="E302" s="110"/>
      <c r="F302" s="110"/>
      <c r="G302" s="110"/>
    </row>
    <row r="303" spans="4:7">
      <c r="D303" s="110"/>
      <c r="E303" s="110"/>
      <c r="F303" s="110"/>
      <c r="G303" s="110"/>
    </row>
    <row r="304" spans="4:7">
      <c r="D304" s="110"/>
      <c r="E304" s="110"/>
      <c r="F304" s="110"/>
      <c r="G304" s="110"/>
    </row>
    <row r="305" spans="4:7">
      <c r="D305" s="110"/>
      <c r="E305" s="110"/>
      <c r="F305" s="110"/>
      <c r="G305" s="110"/>
    </row>
    <row r="306" spans="4:7">
      <c r="D306" s="110"/>
      <c r="E306" s="110"/>
      <c r="F306" s="110"/>
      <c r="G306" s="110"/>
    </row>
    <row r="307" spans="4:7">
      <c r="D307" s="110"/>
      <c r="E307" s="110"/>
      <c r="F307" s="110"/>
      <c r="G307" s="110"/>
    </row>
    <row r="308" spans="4:7">
      <c r="D308" s="110"/>
      <c r="E308" s="110"/>
      <c r="F308" s="110"/>
      <c r="G308" s="110"/>
    </row>
    <row r="309" spans="4:7">
      <c r="D309" s="110"/>
      <c r="E309" s="110"/>
      <c r="F309" s="110"/>
      <c r="G309" s="110"/>
    </row>
    <row r="310" spans="4:7">
      <c r="D310" s="110"/>
      <c r="E310" s="110"/>
      <c r="F310" s="110"/>
      <c r="G310" s="110"/>
    </row>
    <row r="311" spans="4:7">
      <c r="D311" s="110"/>
      <c r="E311" s="110"/>
      <c r="F311" s="110"/>
      <c r="G311" s="110"/>
    </row>
    <row r="312" spans="4:7">
      <c r="D312" s="110"/>
      <c r="E312" s="110"/>
      <c r="F312" s="110"/>
      <c r="G312" s="110"/>
    </row>
    <row r="313" spans="4:7">
      <c r="D313" s="110"/>
      <c r="E313" s="110"/>
      <c r="F313" s="110"/>
      <c r="G313" s="110"/>
    </row>
    <row r="314" spans="4:7">
      <c r="D314" s="110"/>
      <c r="E314" s="110"/>
      <c r="F314" s="110"/>
      <c r="G314" s="110"/>
    </row>
    <row r="315" spans="4:7">
      <c r="D315" s="110"/>
      <c r="E315" s="110"/>
      <c r="F315" s="110"/>
      <c r="G315" s="110"/>
    </row>
    <row r="316" spans="4:7">
      <c r="D316" s="110"/>
      <c r="E316" s="110"/>
      <c r="F316" s="110"/>
      <c r="G316" s="110"/>
    </row>
    <row r="317" spans="4:7">
      <c r="D317" s="110"/>
      <c r="E317" s="110"/>
      <c r="F317" s="110"/>
      <c r="G317" s="110"/>
    </row>
    <row r="318" spans="4:7">
      <c r="D318" s="110"/>
      <c r="E318" s="110"/>
      <c r="F318" s="110"/>
      <c r="G318" s="110"/>
    </row>
    <row r="319" spans="4:7">
      <c r="D319" s="110"/>
      <c r="E319" s="110"/>
      <c r="F319" s="110"/>
      <c r="G319" s="110"/>
    </row>
    <row r="320" spans="4:7">
      <c r="D320" s="110"/>
      <c r="E320" s="110"/>
      <c r="F320" s="110"/>
      <c r="G320" s="110"/>
    </row>
    <row r="321" spans="4:7">
      <c r="D321" s="110"/>
      <c r="E321" s="110"/>
      <c r="F321" s="110"/>
      <c r="G321" s="110"/>
    </row>
    <row r="322" spans="4:7">
      <c r="D322" s="110"/>
      <c r="E322" s="110"/>
      <c r="F322" s="110"/>
      <c r="G322" s="110"/>
    </row>
    <row r="323" spans="4:7">
      <c r="D323" s="110"/>
      <c r="E323" s="110"/>
      <c r="F323" s="110"/>
      <c r="G323" s="110"/>
    </row>
    <row r="324" spans="4:7">
      <c r="D324" s="110"/>
      <c r="E324" s="110"/>
      <c r="F324" s="110"/>
      <c r="G324" s="110"/>
    </row>
    <row r="325" spans="4:7">
      <c r="D325" s="110"/>
      <c r="E325" s="110"/>
      <c r="F325" s="110"/>
      <c r="G325" s="110"/>
    </row>
    <row r="326" spans="4:7">
      <c r="D326" s="110"/>
      <c r="E326" s="110"/>
      <c r="F326" s="110"/>
      <c r="G326" s="110"/>
    </row>
    <row r="327" spans="4:7">
      <c r="D327" s="110"/>
      <c r="E327" s="110"/>
      <c r="F327" s="110"/>
      <c r="G327" s="110"/>
    </row>
    <row r="328" spans="4:7">
      <c r="D328" s="110"/>
      <c r="E328" s="110"/>
      <c r="F328" s="110"/>
      <c r="G328" s="110"/>
    </row>
    <row r="329" spans="4:7">
      <c r="D329" s="110"/>
      <c r="E329" s="110"/>
      <c r="F329" s="110"/>
      <c r="G329" s="110"/>
    </row>
    <row r="330" spans="4:7">
      <c r="D330" s="110"/>
      <c r="E330" s="110"/>
      <c r="F330" s="110"/>
      <c r="G330" s="110"/>
    </row>
    <row r="331" spans="4:7">
      <c r="D331" s="110"/>
      <c r="E331" s="110"/>
      <c r="F331" s="110"/>
      <c r="G331" s="110"/>
    </row>
    <row r="332" spans="4:7">
      <c r="D332" s="110"/>
      <c r="E332" s="110"/>
      <c r="F332" s="110"/>
      <c r="G332" s="110"/>
    </row>
    <row r="333" spans="4:7">
      <c r="D333" s="110"/>
      <c r="E333" s="110"/>
      <c r="F333" s="110"/>
      <c r="G333" s="110"/>
    </row>
    <row r="334" spans="4:7">
      <c r="D334" s="110"/>
      <c r="E334" s="110"/>
      <c r="F334" s="110"/>
      <c r="G334" s="110"/>
    </row>
    <row r="335" spans="4:7">
      <c r="D335" s="110"/>
      <c r="E335" s="110"/>
      <c r="F335" s="110"/>
      <c r="G335" s="110"/>
    </row>
    <row r="336" spans="4:7">
      <c r="D336" s="110"/>
      <c r="E336" s="110"/>
      <c r="F336" s="110"/>
      <c r="G336" s="110"/>
    </row>
    <row r="337" spans="4:7">
      <c r="D337" s="110"/>
      <c r="E337" s="110"/>
      <c r="F337" s="110"/>
      <c r="G337" s="110"/>
    </row>
    <row r="338" spans="4:7">
      <c r="D338" s="110"/>
      <c r="E338" s="110"/>
      <c r="F338" s="110"/>
      <c r="G338" s="110"/>
    </row>
    <row r="339" spans="4:7">
      <c r="D339" s="110"/>
      <c r="E339" s="110"/>
      <c r="F339" s="110"/>
      <c r="G339" s="110"/>
    </row>
    <row r="340" spans="4:7">
      <c r="D340" s="110"/>
      <c r="E340" s="110"/>
      <c r="F340" s="110"/>
      <c r="G340" s="110"/>
    </row>
    <row r="341" spans="4:7">
      <c r="D341" s="110"/>
      <c r="E341" s="110"/>
      <c r="F341" s="110"/>
      <c r="G341" s="110"/>
    </row>
    <row r="342" spans="4:7">
      <c r="D342" s="110"/>
      <c r="E342" s="110"/>
      <c r="F342" s="110"/>
      <c r="G342" s="110"/>
    </row>
    <row r="343" spans="4:7">
      <c r="D343" s="110"/>
      <c r="E343" s="110"/>
      <c r="F343" s="110"/>
      <c r="G343" s="110"/>
    </row>
    <row r="344" spans="4:7">
      <c r="D344" s="110"/>
      <c r="E344" s="110"/>
      <c r="F344" s="110"/>
      <c r="G344" s="110"/>
    </row>
    <row r="345" spans="4:7">
      <c r="D345" s="110"/>
      <c r="E345" s="110"/>
      <c r="F345" s="110"/>
      <c r="G345" s="110"/>
    </row>
    <row r="346" spans="4:7">
      <c r="D346" s="110"/>
      <c r="E346" s="110"/>
      <c r="F346" s="110"/>
      <c r="G346" s="110"/>
    </row>
    <row r="347" spans="4:7">
      <c r="D347" s="110"/>
      <c r="E347" s="110"/>
      <c r="F347" s="110"/>
      <c r="G347" s="110"/>
    </row>
    <row r="348" spans="4:7">
      <c r="D348" s="110"/>
      <c r="E348" s="110"/>
      <c r="F348" s="110"/>
      <c r="G348" s="110"/>
    </row>
    <row r="349" spans="4:7">
      <c r="D349" s="110"/>
      <c r="E349" s="110"/>
      <c r="F349" s="110"/>
      <c r="G349" s="110"/>
    </row>
    <row r="350" spans="4:7">
      <c r="D350" s="110"/>
      <c r="E350" s="110"/>
      <c r="F350" s="110"/>
      <c r="G350" s="110"/>
    </row>
    <row r="351" spans="4:7">
      <c r="D351" s="110"/>
      <c r="E351" s="110"/>
      <c r="F351" s="110"/>
      <c r="G351" s="110"/>
    </row>
    <row r="352" spans="4:7">
      <c r="D352" s="110"/>
      <c r="E352" s="110"/>
      <c r="F352" s="110"/>
      <c r="G352" s="110"/>
    </row>
    <row r="353" spans="4:7">
      <c r="D353" s="110"/>
      <c r="E353" s="110"/>
      <c r="F353" s="110"/>
      <c r="G353" s="110"/>
    </row>
    <row r="354" spans="4:7">
      <c r="D354" s="110"/>
      <c r="E354" s="110"/>
      <c r="F354" s="110"/>
      <c r="G354" s="110"/>
    </row>
    <row r="355" spans="4:7">
      <c r="D355" s="110"/>
      <c r="E355" s="110"/>
      <c r="F355" s="110"/>
      <c r="G355" s="110"/>
    </row>
    <row r="356" spans="4:7">
      <c r="D356" s="110"/>
      <c r="E356" s="110"/>
      <c r="F356" s="110"/>
      <c r="G356" s="110"/>
    </row>
    <row r="357" spans="4:7">
      <c r="D357" s="110"/>
      <c r="E357" s="110"/>
      <c r="F357" s="110"/>
      <c r="G357" s="110"/>
    </row>
    <row r="358" spans="4:7">
      <c r="D358" s="110"/>
      <c r="E358" s="110"/>
      <c r="F358" s="110"/>
      <c r="G358" s="110"/>
    </row>
    <row r="359" spans="4:7">
      <c r="D359" s="110"/>
      <c r="E359" s="110"/>
      <c r="F359" s="110"/>
      <c r="G359" s="110"/>
    </row>
    <row r="360" spans="4:7">
      <c r="D360" s="110"/>
      <c r="E360" s="110"/>
      <c r="F360" s="110"/>
      <c r="G360" s="110"/>
    </row>
    <row r="361" spans="4:7">
      <c r="D361" s="110"/>
      <c r="E361" s="110"/>
      <c r="F361" s="110"/>
      <c r="G361" s="110"/>
    </row>
    <row r="362" spans="4:7">
      <c r="D362" s="110"/>
      <c r="E362" s="110"/>
      <c r="F362" s="110"/>
      <c r="G362" s="110"/>
    </row>
    <row r="363" spans="4:7">
      <c r="D363" s="110"/>
      <c r="E363" s="110"/>
      <c r="F363" s="110"/>
      <c r="G363" s="110"/>
    </row>
    <row r="364" spans="4:7">
      <c r="D364" s="110"/>
      <c r="E364" s="110"/>
      <c r="F364" s="110"/>
      <c r="G364" s="110"/>
    </row>
    <row r="365" spans="4:7">
      <c r="D365" s="110"/>
      <c r="E365" s="110"/>
      <c r="F365" s="110"/>
      <c r="G365" s="110"/>
    </row>
    <row r="366" spans="4:7">
      <c r="D366" s="110"/>
      <c r="E366" s="110"/>
      <c r="F366" s="110"/>
      <c r="G366" s="110"/>
    </row>
    <row r="367" spans="4:7">
      <c r="D367" s="110"/>
      <c r="E367" s="110"/>
      <c r="F367" s="110"/>
      <c r="G367" s="110"/>
    </row>
    <row r="368" spans="4:7">
      <c r="D368" s="110"/>
      <c r="E368" s="110"/>
      <c r="F368" s="110"/>
      <c r="G368" s="110"/>
    </row>
    <row r="369" spans="4:7">
      <c r="D369" s="110"/>
      <c r="E369" s="110"/>
      <c r="F369" s="110"/>
      <c r="G369" s="110"/>
    </row>
    <row r="370" spans="4:7">
      <c r="D370" s="110"/>
      <c r="E370" s="110"/>
      <c r="F370" s="110"/>
      <c r="G370" s="110"/>
    </row>
    <row r="371" spans="4:7">
      <c r="D371" s="110"/>
      <c r="E371" s="110"/>
      <c r="F371" s="110"/>
      <c r="G371" s="110"/>
    </row>
    <row r="372" spans="4:7">
      <c r="D372" s="110"/>
      <c r="E372" s="110"/>
      <c r="F372" s="110"/>
      <c r="G372" s="110"/>
    </row>
    <row r="373" spans="4:7">
      <c r="D373" s="110"/>
      <c r="E373" s="110"/>
      <c r="F373" s="110"/>
      <c r="G373" s="110"/>
    </row>
    <row r="374" spans="4:7">
      <c r="D374" s="110"/>
      <c r="E374" s="110"/>
      <c r="F374" s="110"/>
      <c r="G374" s="110"/>
    </row>
    <row r="375" spans="4:7">
      <c r="D375" s="110"/>
      <c r="E375" s="110"/>
      <c r="F375" s="110"/>
      <c r="G375" s="110"/>
    </row>
    <row r="376" spans="4:7">
      <c r="D376" s="110"/>
      <c r="E376" s="110"/>
      <c r="F376" s="110"/>
      <c r="G376" s="110"/>
    </row>
    <row r="377" spans="4:7">
      <c r="D377" s="110"/>
      <c r="E377" s="110"/>
      <c r="F377" s="110"/>
      <c r="G377" s="110"/>
    </row>
    <row r="378" spans="4:7">
      <c r="D378" s="110"/>
      <c r="E378" s="110"/>
      <c r="F378" s="110"/>
      <c r="G378" s="110"/>
    </row>
    <row r="379" spans="4:7">
      <c r="D379" s="110"/>
      <c r="E379" s="110"/>
      <c r="F379" s="110"/>
      <c r="G379" s="110"/>
    </row>
    <row r="380" spans="4:7">
      <c r="D380" s="110"/>
      <c r="E380" s="110"/>
      <c r="F380" s="110"/>
      <c r="G380" s="110"/>
    </row>
    <row r="381" spans="4:7">
      <c r="D381" s="110"/>
      <c r="E381" s="110"/>
      <c r="F381" s="110"/>
      <c r="G381" s="110"/>
    </row>
    <row r="382" spans="4:7">
      <c r="D382" s="110"/>
      <c r="E382" s="110"/>
      <c r="F382" s="110"/>
      <c r="G382" s="110"/>
    </row>
    <row r="383" spans="4:7">
      <c r="D383" s="110"/>
      <c r="E383" s="110"/>
      <c r="F383" s="110"/>
      <c r="G383" s="110"/>
    </row>
    <row r="384" spans="4:7">
      <c r="D384" s="110"/>
      <c r="E384" s="110"/>
      <c r="F384" s="110"/>
      <c r="G384" s="110"/>
    </row>
    <row r="385" spans="4:7">
      <c r="D385" s="110"/>
      <c r="E385" s="110"/>
      <c r="F385" s="110"/>
      <c r="G385" s="110"/>
    </row>
    <row r="386" spans="4:7">
      <c r="D386" s="110"/>
      <c r="E386" s="110"/>
      <c r="F386" s="110"/>
      <c r="G386" s="110"/>
    </row>
    <row r="387" spans="4:7">
      <c r="D387" s="110"/>
      <c r="E387" s="110"/>
      <c r="F387" s="110"/>
      <c r="G387" s="110"/>
    </row>
    <row r="388" spans="4:7">
      <c r="D388" s="110"/>
      <c r="E388" s="110"/>
      <c r="F388" s="110"/>
      <c r="G388" s="110"/>
    </row>
    <row r="389" spans="4:7">
      <c r="D389" s="110"/>
      <c r="E389" s="110"/>
      <c r="F389" s="110"/>
      <c r="G389" s="110"/>
    </row>
    <row r="390" spans="4:7">
      <c r="D390" s="110"/>
      <c r="E390" s="110"/>
      <c r="F390" s="110"/>
      <c r="G390" s="110"/>
    </row>
    <row r="391" spans="4:7">
      <c r="D391" s="110"/>
      <c r="E391" s="110"/>
      <c r="F391" s="110"/>
      <c r="G391" s="110"/>
    </row>
    <row r="392" spans="4:7">
      <c r="D392" s="110"/>
      <c r="E392" s="110"/>
      <c r="F392" s="110"/>
      <c r="G392" s="110"/>
    </row>
    <row r="393" spans="4:7">
      <c r="D393" s="110"/>
      <c r="E393" s="110"/>
      <c r="F393" s="110"/>
      <c r="G393" s="110"/>
    </row>
    <row r="394" spans="4:7">
      <c r="D394" s="110"/>
      <c r="E394" s="110"/>
      <c r="F394" s="110"/>
      <c r="G394" s="110"/>
    </row>
    <row r="395" spans="4:7">
      <c r="D395" s="110"/>
      <c r="E395" s="110"/>
      <c r="F395" s="110"/>
      <c r="G395" s="110"/>
    </row>
    <row r="396" spans="4:7">
      <c r="D396" s="110"/>
      <c r="E396" s="110"/>
      <c r="F396" s="110"/>
      <c r="G396" s="110"/>
    </row>
    <row r="397" spans="4:7">
      <c r="D397" s="110"/>
      <c r="E397" s="110"/>
      <c r="F397" s="110"/>
      <c r="G397" s="110"/>
    </row>
    <row r="398" spans="4:7">
      <c r="D398" s="110"/>
      <c r="E398" s="110"/>
      <c r="F398" s="110"/>
      <c r="G398" s="110"/>
    </row>
    <row r="399" spans="4:7">
      <c r="D399" s="110"/>
      <c r="E399" s="110"/>
      <c r="F399" s="110"/>
      <c r="G399" s="110"/>
    </row>
    <row r="400" spans="4:7">
      <c r="D400" s="110"/>
      <c r="E400" s="110"/>
      <c r="F400" s="110"/>
      <c r="G400" s="110"/>
    </row>
    <row r="401" spans="4:7">
      <c r="D401" s="110"/>
      <c r="E401" s="110"/>
      <c r="F401" s="110"/>
      <c r="G401" s="110"/>
    </row>
    <row r="402" spans="4:7">
      <c r="D402" s="110"/>
      <c r="E402" s="110"/>
      <c r="F402" s="110"/>
      <c r="G402" s="110"/>
    </row>
    <row r="403" spans="4:7">
      <c r="D403" s="110"/>
      <c r="E403" s="110"/>
      <c r="F403" s="110"/>
      <c r="G403" s="110"/>
    </row>
    <row r="404" spans="4:7">
      <c r="D404" s="110"/>
      <c r="E404" s="110"/>
      <c r="F404" s="110"/>
      <c r="G404" s="110"/>
    </row>
    <row r="405" spans="4:7">
      <c r="D405" s="110"/>
      <c r="E405" s="110"/>
      <c r="F405" s="110"/>
      <c r="G405" s="110"/>
    </row>
    <row r="406" spans="4:7">
      <c r="D406" s="110"/>
      <c r="E406" s="110"/>
      <c r="F406" s="110"/>
      <c r="G406" s="110"/>
    </row>
    <row r="407" spans="4:7">
      <c r="D407" s="110"/>
      <c r="E407" s="110"/>
      <c r="F407" s="110"/>
      <c r="G407" s="110"/>
    </row>
    <row r="408" spans="4:7">
      <c r="D408" s="110"/>
      <c r="E408" s="110"/>
      <c r="F408" s="110"/>
      <c r="G408" s="110"/>
    </row>
    <row r="409" spans="4:7">
      <c r="D409" s="110"/>
      <c r="E409" s="110"/>
      <c r="F409" s="110"/>
      <c r="G409" s="110"/>
    </row>
    <row r="410" spans="4:7">
      <c r="D410" s="110"/>
      <c r="E410" s="110"/>
      <c r="F410" s="110"/>
      <c r="G410" s="110"/>
    </row>
    <row r="411" spans="4:7">
      <c r="D411" s="110"/>
      <c r="E411" s="110"/>
      <c r="F411" s="110"/>
      <c r="G411" s="110"/>
    </row>
    <row r="412" spans="4:7">
      <c r="D412" s="110"/>
      <c r="E412" s="110"/>
      <c r="F412" s="110"/>
      <c r="G412" s="110"/>
    </row>
    <row r="413" spans="4:7">
      <c r="D413" s="110"/>
      <c r="E413" s="110"/>
      <c r="F413" s="110"/>
      <c r="G413" s="110"/>
    </row>
    <row r="414" spans="4:7">
      <c r="D414" s="110"/>
      <c r="E414" s="110"/>
      <c r="F414" s="110"/>
      <c r="G414" s="110"/>
    </row>
    <row r="415" spans="4:7">
      <c r="D415" s="110"/>
      <c r="E415" s="110"/>
      <c r="F415" s="110"/>
      <c r="G415" s="110"/>
    </row>
    <row r="416" spans="4:7">
      <c r="D416" s="110"/>
      <c r="E416" s="110"/>
      <c r="F416" s="110"/>
      <c r="G416" s="110"/>
    </row>
    <row r="417" spans="4:7">
      <c r="D417" s="110"/>
      <c r="E417" s="110"/>
      <c r="F417" s="110"/>
      <c r="G417" s="110"/>
    </row>
    <row r="418" spans="4:7">
      <c r="D418" s="110"/>
      <c r="E418" s="110"/>
      <c r="F418" s="110"/>
      <c r="G418" s="110"/>
    </row>
    <row r="419" spans="4:7">
      <c r="D419" s="110"/>
      <c r="E419" s="110"/>
      <c r="F419" s="110"/>
      <c r="G419" s="110"/>
    </row>
    <row r="420" spans="4:7">
      <c r="D420" s="110"/>
      <c r="E420" s="110"/>
      <c r="F420" s="110"/>
      <c r="G420" s="110"/>
    </row>
    <row r="421" spans="4:7">
      <c r="D421" s="110"/>
      <c r="E421" s="110"/>
      <c r="F421" s="110"/>
      <c r="G421" s="110"/>
    </row>
    <row r="422" spans="4:7">
      <c r="D422" s="110"/>
      <c r="E422" s="110"/>
      <c r="F422" s="110"/>
      <c r="G422" s="110"/>
    </row>
    <row r="423" spans="4:7">
      <c r="D423" s="110"/>
      <c r="E423" s="110"/>
      <c r="F423" s="110"/>
      <c r="G423" s="110"/>
    </row>
    <row r="424" spans="4:7">
      <c r="D424" s="110"/>
      <c r="E424" s="110"/>
      <c r="F424" s="110"/>
      <c r="G424" s="110"/>
    </row>
    <row r="425" spans="4:7">
      <c r="D425" s="110"/>
      <c r="E425" s="110"/>
      <c r="F425" s="110"/>
      <c r="G425" s="110"/>
    </row>
    <row r="426" spans="4:7">
      <c r="D426" s="110"/>
      <c r="E426" s="110"/>
      <c r="F426" s="110"/>
      <c r="G426" s="110"/>
    </row>
    <row r="427" spans="4:7">
      <c r="D427" s="110"/>
      <c r="E427" s="110"/>
      <c r="F427" s="110"/>
      <c r="G427" s="110"/>
    </row>
    <row r="428" spans="4:7">
      <c r="D428" s="110"/>
      <c r="E428" s="110"/>
      <c r="F428" s="110"/>
      <c r="G428" s="110"/>
    </row>
    <row r="429" spans="4:7">
      <c r="D429" s="110"/>
      <c r="E429" s="110"/>
      <c r="F429" s="110"/>
      <c r="G429" s="110"/>
    </row>
    <row r="430" spans="4:7">
      <c r="D430" s="110"/>
      <c r="E430" s="110"/>
      <c r="F430" s="110"/>
      <c r="G430" s="110"/>
    </row>
    <row r="431" spans="4:7">
      <c r="D431" s="110"/>
      <c r="E431" s="110"/>
      <c r="F431" s="110"/>
      <c r="G431" s="110"/>
    </row>
    <row r="432" spans="4:7">
      <c r="D432" s="110"/>
      <c r="E432" s="110"/>
      <c r="F432" s="110"/>
      <c r="G432" s="110"/>
    </row>
    <row r="433" spans="4:7">
      <c r="D433" s="110"/>
      <c r="E433" s="110"/>
      <c r="F433" s="110"/>
      <c r="G433" s="110"/>
    </row>
    <row r="434" spans="4:7">
      <c r="D434" s="110"/>
      <c r="E434" s="110"/>
      <c r="F434" s="110"/>
      <c r="G434" s="110"/>
    </row>
    <row r="435" spans="4:7">
      <c r="D435" s="110"/>
      <c r="E435" s="110"/>
      <c r="F435" s="110"/>
      <c r="G435" s="110"/>
    </row>
    <row r="436" spans="4:7">
      <c r="D436" s="110"/>
      <c r="E436" s="110"/>
      <c r="F436" s="110"/>
      <c r="G436" s="110"/>
    </row>
    <row r="437" spans="4:7">
      <c r="D437" s="110"/>
      <c r="E437" s="110"/>
      <c r="F437" s="110"/>
      <c r="G437" s="110"/>
    </row>
    <row r="438" spans="4:7">
      <c r="D438" s="110"/>
      <c r="E438" s="110"/>
      <c r="F438" s="110"/>
      <c r="G438" s="110"/>
    </row>
    <row r="439" spans="4:7">
      <c r="D439" s="110"/>
      <c r="E439" s="110"/>
      <c r="F439" s="110"/>
      <c r="G439" s="110"/>
    </row>
    <row r="440" spans="4:7">
      <c r="D440" s="110"/>
      <c r="E440" s="110"/>
      <c r="F440" s="110"/>
      <c r="G440" s="110"/>
    </row>
    <row r="441" spans="4:7">
      <c r="D441" s="110"/>
      <c r="E441" s="110"/>
      <c r="F441" s="110"/>
      <c r="G441" s="110"/>
    </row>
    <row r="442" spans="4:7">
      <c r="D442" s="110"/>
      <c r="E442" s="110"/>
      <c r="F442" s="110"/>
      <c r="G442" s="110"/>
    </row>
    <row r="443" spans="4:7">
      <c r="D443" s="110"/>
      <c r="E443" s="110"/>
      <c r="F443" s="110"/>
      <c r="G443" s="110"/>
    </row>
    <row r="444" spans="4:7">
      <c r="D444" s="110"/>
      <c r="E444" s="110"/>
      <c r="F444" s="110"/>
      <c r="G444" s="110"/>
    </row>
    <row r="445" spans="4:7">
      <c r="D445" s="110"/>
      <c r="E445" s="110"/>
      <c r="F445" s="110"/>
      <c r="G445" s="110"/>
    </row>
    <row r="446" spans="4:7">
      <c r="D446" s="110"/>
      <c r="E446" s="110"/>
      <c r="F446" s="110"/>
      <c r="G446" s="110"/>
    </row>
    <row r="447" spans="4:7">
      <c r="D447" s="110"/>
      <c r="E447" s="110"/>
      <c r="F447" s="110"/>
      <c r="G447" s="110"/>
    </row>
    <row r="448" spans="4:7">
      <c r="D448" s="110"/>
      <c r="E448" s="110"/>
      <c r="F448" s="110"/>
      <c r="G448" s="110"/>
    </row>
    <row r="449" spans="4:7">
      <c r="D449" s="110"/>
      <c r="E449" s="110"/>
      <c r="F449" s="110"/>
      <c r="G449" s="110"/>
    </row>
    <row r="450" spans="4:7">
      <c r="D450" s="110"/>
      <c r="E450" s="110"/>
      <c r="F450" s="110"/>
      <c r="G450" s="110"/>
    </row>
    <row r="451" spans="4:7">
      <c r="D451" s="110"/>
      <c r="E451" s="110"/>
      <c r="F451" s="110"/>
      <c r="G451" s="110"/>
    </row>
    <row r="452" spans="4:7">
      <c r="D452" s="110"/>
      <c r="E452" s="110"/>
      <c r="F452" s="110"/>
      <c r="G452" s="110"/>
    </row>
    <row r="453" spans="4:7">
      <c r="D453" s="110"/>
      <c r="E453" s="110"/>
      <c r="F453" s="110"/>
      <c r="G453" s="110"/>
    </row>
    <row r="454" spans="4:7">
      <c r="D454" s="110"/>
      <c r="E454" s="110"/>
      <c r="F454" s="110"/>
      <c r="G454" s="110"/>
    </row>
    <row r="455" spans="4:7">
      <c r="D455" s="110"/>
      <c r="E455" s="110"/>
      <c r="F455" s="110"/>
      <c r="G455" s="110"/>
    </row>
    <row r="456" spans="4:7">
      <c r="D456" s="110"/>
      <c r="E456" s="110"/>
      <c r="F456" s="110"/>
      <c r="G456" s="110"/>
    </row>
    <row r="457" spans="4:7">
      <c r="D457" s="110"/>
      <c r="E457" s="110"/>
      <c r="F457" s="110"/>
      <c r="G457" s="110"/>
    </row>
    <row r="458" spans="4:7">
      <c r="D458" s="110"/>
      <c r="E458" s="110"/>
      <c r="F458" s="110"/>
      <c r="G458" s="110"/>
    </row>
    <row r="459" spans="4:7">
      <c r="D459" s="110"/>
      <c r="E459" s="110"/>
      <c r="F459" s="110"/>
      <c r="G459" s="110"/>
    </row>
    <row r="460" spans="4:7">
      <c r="D460" s="110"/>
      <c r="E460" s="110"/>
      <c r="F460" s="110"/>
      <c r="G460" s="110"/>
    </row>
    <row r="461" spans="4:7">
      <c r="D461" s="110"/>
      <c r="E461" s="110"/>
      <c r="F461" s="110"/>
      <c r="G461" s="110"/>
    </row>
    <row r="462" spans="4:7">
      <c r="D462" s="110"/>
      <c r="E462" s="110"/>
      <c r="F462" s="110"/>
      <c r="G462" s="110"/>
    </row>
    <row r="463" spans="4:7">
      <c r="D463" s="110"/>
      <c r="E463" s="110"/>
      <c r="F463" s="110"/>
      <c r="G463" s="110"/>
    </row>
    <row r="464" spans="4:7">
      <c r="D464" s="110"/>
      <c r="E464" s="110"/>
      <c r="F464" s="110"/>
      <c r="G464" s="110"/>
    </row>
    <row r="465" spans="4:7">
      <c r="D465" s="110"/>
      <c r="E465" s="110"/>
      <c r="F465" s="110"/>
      <c r="G465" s="110"/>
    </row>
    <row r="466" spans="4:7">
      <c r="D466" s="110"/>
      <c r="E466" s="110"/>
      <c r="F466" s="110"/>
      <c r="G466" s="110"/>
    </row>
    <row r="467" spans="4:7">
      <c r="D467" s="110"/>
      <c r="E467" s="110"/>
      <c r="F467" s="110"/>
      <c r="G467" s="110"/>
    </row>
    <row r="468" spans="4:7">
      <c r="D468" s="110"/>
      <c r="E468" s="110"/>
      <c r="F468" s="110"/>
      <c r="G468" s="110"/>
    </row>
    <row r="469" spans="4:7">
      <c r="D469" s="110"/>
      <c r="E469" s="110"/>
      <c r="F469" s="110"/>
      <c r="G469" s="110"/>
    </row>
    <row r="470" spans="4:7">
      <c r="D470" s="110"/>
      <c r="E470" s="110"/>
      <c r="F470" s="110"/>
      <c r="G470" s="110"/>
    </row>
    <row r="471" spans="4:7">
      <c r="D471" s="110"/>
      <c r="E471" s="110"/>
      <c r="F471" s="110"/>
      <c r="G471" s="110"/>
    </row>
    <row r="472" spans="4:7">
      <c r="D472" s="110"/>
      <c r="E472" s="110"/>
      <c r="F472" s="110"/>
      <c r="G472" s="110"/>
    </row>
    <row r="473" spans="4:7">
      <c r="D473" s="110"/>
      <c r="E473" s="110"/>
      <c r="F473" s="110"/>
      <c r="G473" s="110"/>
    </row>
    <row r="474" spans="4:7">
      <c r="D474" s="110"/>
      <c r="E474" s="110"/>
      <c r="F474" s="110"/>
      <c r="G474" s="110"/>
    </row>
    <row r="475" spans="4:7">
      <c r="D475" s="110"/>
      <c r="E475" s="110"/>
      <c r="F475" s="110"/>
      <c r="G475" s="110"/>
    </row>
    <row r="476" spans="4:7">
      <c r="D476" s="110"/>
      <c r="E476" s="110"/>
      <c r="F476" s="110"/>
      <c r="G476" s="110"/>
    </row>
    <row r="477" spans="4:7">
      <c r="D477" s="110"/>
      <c r="E477" s="110"/>
      <c r="F477" s="110"/>
      <c r="G477" s="110"/>
    </row>
    <row r="478" spans="4:7">
      <c r="D478" s="110"/>
      <c r="E478" s="110"/>
      <c r="F478" s="110"/>
      <c r="G478" s="110"/>
    </row>
    <row r="479" spans="4:7">
      <c r="D479" s="110"/>
      <c r="E479" s="110"/>
      <c r="F479" s="110"/>
      <c r="G479" s="110"/>
    </row>
    <row r="480" spans="4:7">
      <c r="D480" s="110"/>
      <c r="E480" s="110"/>
      <c r="F480" s="110"/>
      <c r="G480" s="110"/>
    </row>
    <row r="481" spans="4:7">
      <c r="D481" s="110"/>
      <c r="E481" s="110"/>
      <c r="F481" s="110"/>
      <c r="G481" s="110"/>
    </row>
    <row r="482" spans="4:7">
      <c r="D482" s="110"/>
      <c r="E482" s="110"/>
      <c r="F482" s="110"/>
      <c r="G482" s="110"/>
    </row>
    <row r="483" spans="4:7">
      <c r="D483" s="110"/>
      <c r="E483" s="110"/>
      <c r="F483" s="110"/>
      <c r="G483" s="110"/>
    </row>
    <row r="484" spans="4:7">
      <c r="D484" s="110"/>
      <c r="E484" s="110"/>
      <c r="F484" s="110"/>
      <c r="G484" s="110"/>
    </row>
    <row r="485" spans="4:7">
      <c r="D485" s="110"/>
      <c r="E485" s="110"/>
      <c r="F485" s="110"/>
      <c r="G485" s="110"/>
    </row>
    <row r="486" spans="4:7">
      <c r="D486" s="110"/>
      <c r="E486" s="110"/>
      <c r="F486" s="110"/>
      <c r="G486" s="110"/>
    </row>
    <row r="487" spans="4:7">
      <c r="D487" s="110"/>
      <c r="E487" s="110"/>
      <c r="F487" s="110"/>
      <c r="G487" s="110"/>
    </row>
    <row r="488" spans="4:7">
      <c r="D488" s="110"/>
      <c r="E488" s="110"/>
      <c r="F488" s="110"/>
      <c r="G488" s="110"/>
    </row>
    <row r="489" spans="4:7">
      <c r="D489" s="110"/>
      <c r="E489" s="110"/>
      <c r="F489" s="110"/>
      <c r="G489" s="110"/>
    </row>
    <row r="490" spans="4:7">
      <c r="D490" s="110"/>
      <c r="E490" s="110"/>
      <c r="F490" s="110"/>
      <c r="G490" s="110"/>
    </row>
    <row r="491" spans="4:7">
      <c r="D491" s="110"/>
      <c r="E491" s="110"/>
      <c r="F491" s="110"/>
      <c r="G491" s="110"/>
    </row>
    <row r="492" spans="4:7">
      <c r="D492" s="110"/>
      <c r="E492" s="110"/>
      <c r="F492" s="110"/>
      <c r="G492" s="110"/>
    </row>
    <row r="493" spans="4:7">
      <c r="D493" s="110"/>
      <c r="E493" s="110"/>
      <c r="F493" s="110"/>
      <c r="G493" s="110"/>
    </row>
    <row r="494" spans="4:7">
      <c r="D494" s="110"/>
      <c r="E494" s="110"/>
      <c r="F494" s="110"/>
      <c r="G494" s="110"/>
    </row>
    <row r="495" spans="4:7">
      <c r="D495" s="110"/>
      <c r="E495" s="110"/>
      <c r="F495" s="110"/>
      <c r="G495" s="110"/>
    </row>
    <row r="496" spans="4:7">
      <c r="D496" s="110"/>
      <c r="E496" s="110"/>
      <c r="F496" s="110"/>
      <c r="G496" s="110"/>
    </row>
    <row r="497" spans="4:7">
      <c r="D497" s="110"/>
      <c r="E497" s="110"/>
      <c r="F497" s="110"/>
      <c r="G497" s="110"/>
    </row>
    <row r="498" spans="4:7">
      <c r="D498" s="110"/>
      <c r="E498" s="110"/>
      <c r="F498" s="110"/>
      <c r="G498" s="110"/>
    </row>
    <row r="499" spans="4:7">
      <c r="D499" s="110"/>
      <c r="E499" s="110"/>
      <c r="F499" s="110"/>
      <c r="G499" s="110"/>
    </row>
    <row r="500" spans="4:7">
      <c r="D500" s="110"/>
      <c r="E500" s="110"/>
      <c r="F500" s="110"/>
      <c r="G500" s="110"/>
    </row>
    <row r="501" spans="4:7">
      <c r="D501" s="110"/>
      <c r="E501" s="110"/>
      <c r="F501" s="110"/>
      <c r="G501" s="110"/>
    </row>
    <row r="502" spans="4:7">
      <c r="D502" s="110"/>
      <c r="E502" s="110"/>
      <c r="F502" s="110"/>
      <c r="G502" s="110"/>
    </row>
    <row r="503" spans="4:7">
      <c r="D503" s="110"/>
      <c r="E503" s="110"/>
      <c r="F503" s="110"/>
      <c r="G503" s="110"/>
    </row>
    <row r="504" spans="4:7">
      <c r="D504" s="110"/>
      <c r="E504" s="110"/>
      <c r="F504" s="110"/>
      <c r="G504" s="110"/>
    </row>
    <row r="505" spans="4:7">
      <c r="D505" s="110"/>
      <c r="E505" s="110"/>
      <c r="F505" s="110"/>
      <c r="G505" s="110"/>
    </row>
    <row r="506" spans="4:7">
      <c r="D506" s="110"/>
      <c r="E506" s="110"/>
      <c r="F506" s="110"/>
      <c r="G506" s="110"/>
    </row>
    <row r="507" spans="4:7">
      <c r="D507" s="110"/>
      <c r="E507" s="110"/>
      <c r="F507" s="110"/>
      <c r="G507" s="110"/>
    </row>
    <row r="508" spans="4:7">
      <c r="D508" s="110"/>
      <c r="E508" s="110"/>
      <c r="F508" s="110"/>
      <c r="G508" s="110"/>
    </row>
    <row r="509" spans="4:7">
      <c r="D509" s="110"/>
      <c r="E509" s="110"/>
      <c r="F509" s="110"/>
      <c r="G509" s="110"/>
    </row>
    <row r="510" spans="4:7">
      <c r="D510" s="110"/>
      <c r="E510" s="110"/>
      <c r="F510" s="110"/>
      <c r="G510" s="110"/>
    </row>
    <row r="511" spans="4:7">
      <c r="D511" s="110"/>
      <c r="E511" s="110"/>
      <c r="F511" s="110"/>
      <c r="G511" s="110"/>
    </row>
    <row r="512" spans="4:7">
      <c r="D512" s="110"/>
      <c r="E512" s="110"/>
      <c r="F512" s="110"/>
      <c r="G512" s="110"/>
    </row>
    <row r="513" spans="4:7">
      <c r="D513" s="110"/>
      <c r="E513" s="110"/>
      <c r="F513" s="110"/>
      <c r="G513" s="110"/>
    </row>
    <row r="514" spans="4:7">
      <c r="D514" s="110"/>
      <c r="E514" s="110"/>
      <c r="F514" s="110"/>
      <c r="G514" s="110"/>
    </row>
    <row r="515" spans="4:7">
      <c r="D515" s="110"/>
      <c r="E515" s="110"/>
      <c r="F515" s="110"/>
      <c r="G515" s="110"/>
    </row>
    <row r="516" spans="4:7">
      <c r="D516" s="110"/>
      <c r="E516" s="110"/>
      <c r="F516" s="110"/>
      <c r="G516" s="110"/>
    </row>
    <row r="517" spans="4:7">
      <c r="D517" s="110"/>
      <c r="E517" s="110"/>
      <c r="F517" s="110"/>
      <c r="G517" s="110"/>
    </row>
    <row r="518" spans="4:7">
      <c r="D518" s="110"/>
      <c r="E518" s="110"/>
      <c r="F518" s="110"/>
      <c r="G518" s="110"/>
    </row>
    <row r="519" spans="4:7">
      <c r="D519" s="110"/>
      <c r="E519" s="110"/>
      <c r="F519" s="110"/>
      <c r="G519" s="110"/>
    </row>
    <row r="520" spans="4:7">
      <c r="D520" s="110"/>
      <c r="E520" s="110"/>
      <c r="F520" s="110"/>
      <c r="G520" s="110"/>
    </row>
    <row r="521" spans="4:7">
      <c r="D521" s="110"/>
      <c r="E521" s="110"/>
      <c r="F521" s="110"/>
      <c r="G521" s="110"/>
    </row>
    <row r="522" spans="4:7">
      <c r="D522" s="110"/>
      <c r="E522" s="110"/>
      <c r="F522" s="110"/>
      <c r="G522" s="110"/>
    </row>
    <row r="523" spans="4:7">
      <c r="D523" s="110"/>
      <c r="E523" s="110"/>
      <c r="F523" s="110"/>
      <c r="G523" s="110"/>
    </row>
    <row r="524" spans="4:7">
      <c r="D524" s="110"/>
      <c r="E524" s="110"/>
      <c r="F524" s="110"/>
      <c r="G524" s="110"/>
    </row>
    <row r="525" spans="4:7">
      <c r="D525" s="110"/>
      <c r="E525" s="110"/>
      <c r="F525" s="110"/>
      <c r="G525" s="110"/>
    </row>
    <row r="526" spans="4:7">
      <c r="D526" s="110"/>
      <c r="E526" s="110"/>
      <c r="F526" s="110"/>
      <c r="G526" s="110"/>
    </row>
    <row r="527" spans="4:7">
      <c r="D527" s="110"/>
      <c r="E527" s="110"/>
      <c r="F527" s="110"/>
      <c r="G527" s="110"/>
    </row>
    <row r="528" spans="4:7">
      <c r="D528" s="110"/>
      <c r="E528" s="110"/>
      <c r="F528" s="110"/>
      <c r="G528" s="110"/>
    </row>
    <row r="529" spans="4:7">
      <c r="D529" s="110"/>
      <c r="E529" s="110"/>
      <c r="F529" s="110"/>
      <c r="G529" s="110"/>
    </row>
    <row r="530" spans="4:7">
      <c r="D530" s="110"/>
      <c r="E530" s="110"/>
      <c r="F530" s="110"/>
      <c r="G530" s="110"/>
    </row>
    <row r="531" spans="4:7">
      <c r="D531" s="110"/>
      <c r="E531" s="110"/>
      <c r="F531" s="110"/>
      <c r="G531" s="110"/>
    </row>
    <row r="532" spans="4:7">
      <c r="D532" s="110"/>
      <c r="E532" s="110"/>
      <c r="F532" s="110"/>
      <c r="G532" s="110"/>
    </row>
    <row r="533" spans="4:7">
      <c r="D533" s="110"/>
      <c r="E533" s="110"/>
      <c r="F533" s="110"/>
      <c r="G533" s="110"/>
    </row>
    <row r="534" spans="4:7">
      <c r="D534" s="110"/>
      <c r="E534" s="110"/>
      <c r="F534" s="110"/>
      <c r="G534" s="110"/>
    </row>
    <row r="535" spans="4:7">
      <c r="D535" s="110"/>
      <c r="E535" s="110"/>
      <c r="F535" s="110"/>
      <c r="G535" s="110"/>
    </row>
    <row r="536" spans="4:7">
      <c r="D536" s="110"/>
      <c r="E536" s="110"/>
      <c r="F536" s="110"/>
      <c r="G536" s="110"/>
    </row>
    <row r="537" spans="4:7">
      <c r="D537" s="110"/>
      <c r="E537" s="110"/>
      <c r="F537" s="110"/>
      <c r="G537" s="110"/>
    </row>
    <row r="538" spans="4:7">
      <c r="D538" s="110"/>
      <c r="E538" s="110"/>
      <c r="F538" s="110"/>
      <c r="G538" s="110"/>
    </row>
    <row r="539" spans="4:7">
      <c r="D539" s="110"/>
      <c r="E539" s="110"/>
      <c r="F539" s="110"/>
      <c r="G539" s="110"/>
    </row>
    <row r="540" spans="4:7">
      <c r="D540" s="110"/>
      <c r="E540" s="110"/>
      <c r="F540" s="110"/>
      <c r="G540" s="110"/>
    </row>
    <row r="541" spans="4:7">
      <c r="D541" s="110"/>
      <c r="E541" s="110"/>
      <c r="F541" s="110"/>
      <c r="G541" s="110"/>
    </row>
    <row r="542" spans="4:7">
      <c r="D542" s="110"/>
      <c r="E542" s="110"/>
      <c r="F542" s="110"/>
      <c r="G542" s="110"/>
    </row>
    <row r="543" spans="4:7">
      <c r="D543" s="110"/>
      <c r="E543" s="110"/>
      <c r="F543" s="110"/>
      <c r="G543" s="110"/>
    </row>
    <row r="544" spans="4:7">
      <c r="D544" s="110"/>
      <c r="E544" s="110"/>
      <c r="F544" s="110"/>
      <c r="G544" s="110"/>
    </row>
    <row r="545" spans="4:7">
      <c r="D545" s="110"/>
      <c r="E545" s="110"/>
      <c r="F545" s="110"/>
      <c r="G545" s="110"/>
    </row>
    <row r="546" spans="4:7">
      <c r="D546" s="110"/>
      <c r="E546" s="110"/>
      <c r="F546" s="110"/>
      <c r="G546" s="110"/>
    </row>
    <row r="547" spans="4:7">
      <c r="D547" s="110"/>
      <c r="E547" s="110"/>
      <c r="F547" s="110"/>
      <c r="G547" s="110"/>
    </row>
    <row r="548" spans="4:7">
      <c r="D548" s="110"/>
      <c r="E548" s="110"/>
      <c r="F548" s="110"/>
      <c r="G548" s="110"/>
    </row>
    <row r="549" spans="4:7">
      <c r="D549" s="110"/>
      <c r="E549" s="110"/>
      <c r="F549" s="110"/>
      <c r="G549" s="110"/>
    </row>
    <row r="550" spans="4:7">
      <c r="D550" s="110"/>
      <c r="E550" s="110"/>
      <c r="F550" s="110"/>
      <c r="G550" s="110"/>
    </row>
    <row r="551" spans="4:7">
      <c r="D551" s="110"/>
      <c r="E551" s="110"/>
      <c r="F551" s="110"/>
      <c r="G551" s="110"/>
    </row>
    <row r="552" spans="4:7">
      <c r="D552" s="110"/>
      <c r="E552" s="110"/>
      <c r="F552" s="110"/>
      <c r="G552" s="110"/>
    </row>
    <row r="553" spans="4:7">
      <c r="D553" s="110"/>
      <c r="E553" s="110"/>
      <c r="F553" s="110"/>
      <c r="G553" s="110"/>
    </row>
    <row r="554" spans="4:7">
      <c r="D554" s="110"/>
      <c r="E554" s="110"/>
      <c r="F554" s="110"/>
      <c r="G554" s="110"/>
    </row>
    <row r="555" spans="4:7">
      <c r="D555" s="110"/>
      <c r="E555" s="110"/>
      <c r="F555" s="110"/>
      <c r="G555" s="110"/>
    </row>
    <row r="556" spans="4:7">
      <c r="D556" s="110"/>
      <c r="E556" s="110"/>
      <c r="F556" s="110"/>
      <c r="G556" s="110"/>
    </row>
    <row r="557" spans="4:7">
      <c r="D557" s="110"/>
      <c r="E557" s="110"/>
      <c r="F557" s="110"/>
      <c r="G557" s="110"/>
    </row>
    <row r="558" spans="4:7">
      <c r="D558" s="110"/>
      <c r="E558" s="110"/>
      <c r="F558" s="110"/>
      <c r="G558" s="110"/>
    </row>
    <row r="559" spans="4:7">
      <c r="D559" s="110"/>
      <c r="E559" s="110"/>
      <c r="F559" s="110"/>
      <c r="G559" s="110"/>
    </row>
    <row r="560" spans="4:7">
      <c r="D560" s="110"/>
      <c r="E560" s="110"/>
      <c r="F560" s="110"/>
      <c r="G560" s="110"/>
    </row>
    <row r="561" spans="4:7">
      <c r="D561" s="110"/>
      <c r="E561" s="110"/>
      <c r="F561" s="110"/>
      <c r="G561" s="110"/>
    </row>
    <row r="562" spans="4:7">
      <c r="D562" s="110"/>
      <c r="E562" s="110"/>
      <c r="F562" s="110"/>
      <c r="G562" s="110"/>
    </row>
    <row r="563" spans="4:7">
      <c r="D563" s="110"/>
      <c r="E563" s="110"/>
      <c r="F563" s="110"/>
      <c r="G563" s="110"/>
    </row>
    <row r="564" spans="4:7">
      <c r="D564" s="110"/>
      <c r="E564" s="110"/>
      <c r="F564" s="110"/>
      <c r="G564" s="110"/>
    </row>
    <row r="565" spans="4:7">
      <c r="D565" s="110"/>
      <c r="E565" s="110"/>
      <c r="F565" s="110"/>
      <c r="G565" s="110"/>
    </row>
    <row r="566" spans="4:7">
      <c r="D566" s="110"/>
      <c r="E566" s="110"/>
      <c r="F566" s="110"/>
      <c r="G566" s="110"/>
    </row>
    <row r="567" spans="4:7">
      <c r="D567" s="110"/>
      <c r="E567" s="110"/>
      <c r="F567" s="110"/>
      <c r="G567" s="110"/>
    </row>
    <row r="568" spans="4:7">
      <c r="D568" s="110"/>
      <c r="E568" s="110"/>
      <c r="F568" s="110"/>
      <c r="G568" s="110"/>
    </row>
    <row r="569" spans="4:7">
      <c r="D569" s="110"/>
      <c r="E569" s="110"/>
      <c r="F569" s="110"/>
      <c r="G569" s="110"/>
    </row>
    <row r="570" spans="4:7">
      <c r="D570" s="110"/>
      <c r="E570" s="110"/>
      <c r="F570" s="110"/>
      <c r="G570" s="110"/>
    </row>
    <row r="571" spans="4:7">
      <c r="D571" s="110"/>
      <c r="E571" s="110"/>
      <c r="F571" s="110"/>
      <c r="G571" s="110"/>
    </row>
    <row r="572" spans="4:7">
      <c r="D572" s="110"/>
      <c r="E572" s="110"/>
      <c r="F572" s="110"/>
      <c r="G572" s="110"/>
    </row>
    <row r="573" spans="4:7">
      <c r="D573" s="110"/>
      <c r="E573" s="110"/>
      <c r="F573" s="110"/>
      <c r="G573" s="110"/>
    </row>
    <row r="574" spans="4:7">
      <c r="D574" s="110"/>
      <c r="E574" s="110"/>
      <c r="F574" s="110"/>
      <c r="G574" s="110"/>
    </row>
    <row r="575" spans="4:7">
      <c r="D575" s="110"/>
      <c r="E575" s="110"/>
      <c r="F575" s="110"/>
      <c r="G575" s="110"/>
    </row>
    <row r="576" spans="4:7">
      <c r="D576" s="110"/>
      <c r="E576" s="110"/>
      <c r="F576" s="110"/>
      <c r="G576" s="110"/>
    </row>
    <row r="577" spans="4:7">
      <c r="D577" s="110"/>
      <c r="E577" s="110"/>
      <c r="F577" s="110"/>
      <c r="G577" s="110"/>
    </row>
    <row r="578" spans="4:7">
      <c r="D578" s="110"/>
      <c r="E578" s="110"/>
      <c r="F578" s="110"/>
      <c r="G578" s="110"/>
    </row>
    <row r="579" spans="4:7">
      <c r="D579" s="110"/>
      <c r="E579" s="110"/>
      <c r="F579" s="110"/>
      <c r="G579" s="110"/>
    </row>
    <row r="580" spans="4:7">
      <c r="D580" s="110"/>
      <c r="E580" s="110"/>
      <c r="F580" s="110"/>
      <c r="G580" s="110"/>
    </row>
    <row r="581" spans="4:7">
      <c r="D581" s="110"/>
      <c r="E581" s="110"/>
      <c r="F581" s="110"/>
      <c r="G581" s="110"/>
    </row>
    <row r="582" spans="4:7">
      <c r="D582" s="110"/>
      <c r="E582" s="110"/>
      <c r="F582" s="110"/>
      <c r="G582" s="110"/>
    </row>
    <row r="583" spans="4:7">
      <c r="D583" s="110"/>
      <c r="E583" s="110"/>
      <c r="F583" s="110"/>
      <c r="G583" s="110"/>
    </row>
    <row r="584" spans="4:7">
      <c r="D584" s="110"/>
      <c r="E584" s="110"/>
      <c r="F584" s="110"/>
      <c r="G584" s="110"/>
    </row>
    <row r="585" spans="4:7">
      <c r="D585" s="110"/>
      <c r="E585" s="110"/>
      <c r="F585" s="110"/>
      <c r="G585" s="110"/>
    </row>
    <row r="586" spans="4:7">
      <c r="D586" s="110"/>
      <c r="E586" s="110"/>
      <c r="F586" s="110"/>
      <c r="G586" s="110"/>
    </row>
    <row r="587" spans="4:7">
      <c r="D587" s="110"/>
      <c r="E587" s="110"/>
      <c r="F587" s="110"/>
      <c r="G587" s="110"/>
    </row>
    <row r="588" spans="4:7">
      <c r="D588" s="110"/>
      <c r="E588" s="110"/>
      <c r="F588" s="110"/>
      <c r="G588" s="110"/>
    </row>
    <row r="589" spans="4:7">
      <c r="D589" s="110"/>
      <c r="E589" s="110"/>
      <c r="F589" s="110"/>
      <c r="G589" s="110"/>
    </row>
    <row r="590" spans="4:7">
      <c r="D590" s="110"/>
      <c r="E590" s="110"/>
      <c r="F590" s="110"/>
      <c r="G590" s="110"/>
    </row>
    <row r="591" spans="4:7">
      <c r="D591" s="110"/>
      <c r="E591" s="110"/>
      <c r="F591" s="110"/>
      <c r="G591" s="110"/>
    </row>
    <row r="592" spans="4:7">
      <c r="D592" s="110"/>
      <c r="E592" s="110"/>
      <c r="F592" s="110"/>
      <c r="G592" s="110"/>
    </row>
    <row r="593" spans="4:7">
      <c r="D593" s="110"/>
      <c r="E593" s="110"/>
      <c r="F593" s="110"/>
      <c r="G593" s="110"/>
    </row>
    <row r="594" spans="4:7">
      <c r="D594" s="110"/>
      <c r="E594" s="110"/>
      <c r="F594" s="110"/>
      <c r="G594" s="110"/>
    </row>
    <row r="595" spans="4:7">
      <c r="D595" s="110"/>
      <c r="E595" s="110"/>
      <c r="F595" s="110"/>
      <c r="G595" s="110"/>
    </row>
    <row r="596" spans="4:7">
      <c r="D596" s="110"/>
      <c r="E596" s="110"/>
      <c r="F596" s="110"/>
      <c r="G596" s="110"/>
    </row>
    <row r="597" spans="4:7">
      <c r="D597" s="110"/>
      <c r="E597" s="110"/>
      <c r="F597" s="110"/>
      <c r="G597" s="110"/>
    </row>
    <row r="598" spans="4:7">
      <c r="D598" s="110"/>
      <c r="E598" s="110"/>
      <c r="F598" s="110"/>
      <c r="G598" s="110"/>
    </row>
    <row r="599" spans="4:7">
      <c r="D599" s="110"/>
      <c r="E599" s="110"/>
      <c r="F599" s="110"/>
      <c r="G599" s="110"/>
    </row>
    <row r="600" spans="4:7">
      <c r="D600" s="110"/>
      <c r="E600" s="110"/>
      <c r="F600" s="110"/>
      <c r="G600" s="110"/>
    </row>
    <row r="601" spans="4:7">
      <c r="D601" s="110"/>
      <c r="E601" s="110"/>
      <c r="F601" s="110"/>
      <c r="G601" s="110"/>
    </row>
    <row r="602" spans="4:7">
      <c r="D602" s="110"/>
      <c r="E602" s="110"/>
      <c r="F602" s="110"/>
      <c r="G602" s="110"/>
    </row>
    <row r="603" spans="4:7">
      <c r="D603" s="110"/>
      <c r="E603" s="110"/>
      <c r="F603" s="110"/>
      <c r="G603" s="110"/>
    </row>
    <row r="604" spans="4:7">
      <c r="D604" s="110"/>
      <c r="E604" s="110"/>
      <c r="F604" s="110"/>
      <c r="G604" s="110"/>
    </row>
    <row r="605" spans="4:7">
      <c r="D605" s="110"/>
      <c r="E605" s="110"/>
      <c r="F605" s="110"/>
      <c r="G605" s="110"/>
    </row>
    <row r="606" spans="4:7">
      <c r="D606" s="110"/>
      <c r="E606" s="110"/>
      <c r="F606" s="110"/>
      <c r="G606" s="110"/>
    </row>
    <row r="607" spans="4:7">
      <c r="D607" s="110"/>
      <c r="E607" s="110"/>
      <c r="F607" s="110"/>
      <c r="G607" s="110"/>
    </row>
    <row r="608" spans="4:7">
      <c r="D608" s="110"/>
      <c r="E608" s="110"/>
      <c r="F608" s="110"/>
      <c r="G608" s="110"/>
    </row>
    <row r="609" spans="4:7">
      <c r="D609" s="110"/>
      <c r="E609" s="110"/>
      <c r="F609" s="110"/>
      <c r="G609" s="110"/>
    </row>
    <row r="610" spans="4:7">
      <c r="D610" s="110"/>
      <c r="E610" s="110"/>
      <c r="F610" s="110"/>
      <c r="G610" s="110"/>
    </row>
    <row r="611" spans="4:7">
      <c r="D611" s="110"/>
      <c r="E611" s="110"/>
      <c r="F611" s="110"/>
      <c r="G611" s="110"/>
    </row>
    <row r="612" spans="4:7">
      <c r="D612" s="110"/>
      <c r="E612" s="110"/>
      <c r="F612" s="110"/>
      <c r="G612" s="110"/>
    </row>
    <row r="613" spans="4:7">
      <c r="D613" s="110"/>
      <c r="E613" s="110"/>
      <c r="F613" s="110"/>
      <c r="G613" s="110"/>
    </row>
    <row r="614" spans="4:7">
      <c r="D614" s="110"/>
      <c r="E614" s="110"/>
      <c r="F614" s="110"/>
      <c r="G614" s="110"/>
    </row>
    <row r="615" spans="4:7">
      <c r="D615" s="110"/>
      <c r="E615" s="110"/>
      <c r="F615" s="110"/>
      <c r="G615" s="110"/>
    </row>
    <row r="616" spans="4:7">
      <c r="D616" s="110"/>
      <c r="E616" s="110"/>
      <c r="F616" s="110"/>
      <c r="G616" s="110"/>
    </row>
    <row r="617" spans="4:7">
      <c r="D617" s="110"/>
      <c r="E617" s="110"/>
      <c r="F617" s="110"/>
      <c r="G617" s="110"/>
    </row>
    <row r="618" spans="4:7">
      <c r="D618" s="110"/>
      <c r="E618" s="110"/>
      <c r="F618" s="110"/>
      <c r="G618" s="110"/>
    </row>
    <row r="619" spans="4:7">
      <c r="D619" s="110"/>
      <c r="E619" s="110"/>
      <c r="F619" s="110"/>
      <c r="G619" s="110"/>
    </row>
    <row r="620" spans="4:7">
      <c r="D620" s="110"/>
      <c r="E620" s="110"/>
      <c r="F620" s="110"/>
      <c r="G620" s="110"/>
    </row>
    <row r="621" spans="4:7">
      <c r="D621" s="110"/>
      <c r="E621" s="110"/>
      <c r="F621" s="110"/>
      <c r="G621" s="110"/>
    </row>
    <row r="622" spans="4:7">
      <c r="D622" s="110"/>
      <c r="E622" s="110"/>
      <c r="F622" s="110"/>
      <c r="G622" s="110"/>
    </row>
    <row r="623" spans="4:7">
      <c r="D623" s="110"/>
      <c r="E623" s="110"/>
      <c r="F623" s="110"/>
      <c r="G623" s="110"/>
    </row>
    <row r="624" spans="4:7">
      <c r="D624" s="110"/>
      <c r="E624" s="110"/>
      <c r="F624" s="110"/>
      <c r="G624" s="110"/>
    </row>
    <row r="625" spans="4:7">
      <c r="D625" s="110"/>
      <c r="E625" s="110"/>
      <c r="F625" s="110"/>
      <c r="G625" s="110"/>
    </row>
    <row r="626" spans="4:7">
      <c r="D626" s="110"/>
      <c r="E626" s="110"/>
      <c r="F626" s="110"/>
      <c r="G626" s="110"/>
    </row>
    <row r="627" spans="4:7">
      <c r="D627" s="110"/>
      <c r="E627" s="110"/>
      <c r="F627" s="110"/>
      <c r="G627" s="110"/>
    </row>
    <row r="628" spans="4:7">
      <c r="D628" s="110"/>
      <c r="E628" s="110"/>
      <c r="F628" s="110"/>
      <c r="G628" s="110"/>
    </row>
    <row r="629" spans="4:7">
      <c r="D629" s="110"/>
      <c r="E629" s="110"/>
      <c r="F629" s="110"/>
      <c r="G629" s="110"/>
    </row>
    <row r="630" spans="4:7">
      <c r="D630" s="110"/>
      <c r="E630" s="110"/>
      <c r="F630" s="110"/>
      <c r="G630" s="110"/>
    </row>
    <row r="631" spans="4:7">
      <c r="D631" s="110"/>
      <c r="E631" s="110"/>
      <c r="F631" s="110"/>
      <c r="G631" s="110"/>
    </row>
    <row r="632" spans="4:7">
      <c r="D632" s="110"/>
      <c r="E632" s="110"/>
      <c r="F632" s="110"/>
      <c r="G632" s="110"/>
    </row>
    <row r="633" spans="4:7">
      <c r="D633" s="110"/>
      <c r="E633" s="110"/>
      <c r="F633" s="110"/>
      <c r="G633" s="110"/>
    </row>
    <row r="634" spans="4:7">
      <c r="D634" s="110"/>
      <c r="E634" s="110"/>
      <c r="F634" s="110"/>
      <c r="G634" s="110"/>
    </row>
    <row r="635" spans="4:7">
      <c r="D635" s="110"/>
      <c r="E635" s="110"/>
      <c r="F635" s="110"/>
      <c r="G635" s="110"/>
    </row>
    <row r="636" spans="4:7">
      <c r="D636" s="110"/>
      <c r="E636" s="110"/>
      <c r="F636" s="110"/>
      <c r="G636" s="110"/>
    </row>
    <row r="637" spans="4:7">
      <c r="D637" s="110"/>
      <c r="E637" s="110"/>
      <c r="F637" s="110"/>
      <c r="G637" s="110"/>
    </row>
    <row r="638" spans="4:7">
      <c r="D638" s="110"/>
      <c r="E638" s="110"/>
      <c r="F638" s="110"/>
      <c r="G638" s="110"/>
    </row>
    <row r="639" spans="4:7">
      <c r="D639" s="110"/>
      <c r="E639" s="110"/>
      <c r="F639" s="110"/>
      <c r="G639" s="110"/>
    </row>
    <row r="640" spans="4:7">
      <c r="D640" s="110"/>
      <c r="E640" s="110"/>
      <c r="F640" s="110"/>
      <c r="G640" s="110"/>
    </row>
    <row r="641" spans="4:7">
      <c r="D641" s="110"/>
      <c r="E641" s="110"/>
      <c r="F641" s="110"/>
      <c r="G641" s="110"/>
    </row>
    <row r="642" spans="4:7">
      <c r="D642" s="110"/>
      <c r="E642" s="110"/>
      <c r="F642" s="110"/>
      <c r="G642" s="110"/>
    </row>
    <row r="643" spans="4:7">
      <c r="D643" s="110"/>
      <c r="E643" s="110"/>
      <c r="F643" s="110"/>
      <c r="G643" s="110"/>
    </row>
    <row r="644" spans="4:7">
      <c r="D644" s="110"/>
      <c r="E644" s="110"/>
      <c r="F644" s="110"/>
      <c r="G644" s="110"/>
    </row>
    <row r="645" spans="4:7">
      <c r="D645" s="110"/>
      <c r="E645" s="110"/>
      <c r="F645" s="110"/>
      <c r="G645" s="110"/>
    </row>
    <row r="646" spans="4:7">
      <c r="D646" s="110"/>
      <c r="E646" s="110"/>
      <c r="F646" s="110"/>
      <c r="G646" s="110"/>
    </row>
    <row r="647" spans="4:7">
      <c r="D647" s="110"/>
      <c r="E647" s="110"/>
      <c r="F647" s="110"/>
      <c r="G647" s="110"/>
    </row>
    <row r="648" spans="4:7">
      <c r="D648" s="110"/>
      <c r="E648" s="110"/>
      <c r="F648" s="110"/>
      <c r="G648" s="110"/>
    </row>
    <row r="649" spans="4:7">
      <c r="D649" s="110"/>
      <c r="E649" s="110"/>
      <c r="F649" s="110"/>
      <c r="G649" s="110"/>
    </row>
    <row r="650" spans="4:7">
      <c r="D650" s="110"/>
      <c r="E650" s="110"/>
      <c r="F650" s="110"/>
      <c r="G650" s="110"/>
    </row>
    <row r="651" spans="4:7">
      <c r="D651" s="110"/>
      <c r="E651" s="110"/>
      <c r="F651" s="110"/>
      <c r="G651" s="110"/>
    </row>
    <row r="652" spans="4:7">
      <c r="D652" s="110"/>
      <c r="E652" s="110"/>
      <c r="F652" s="110"/>
      <c r="G652" s="110"/>
    </row>
    <row r="653" spans="4:7">
      <c r="D653" s="110"/>
      <c r="E653" s="110"/>
      <c r="F653" s="110"/>
      <c r="G653" s="110"/>
    </row>
    <row r="654" spans="4:7">
      <c r="D654" s="110"/>
      <c r="E654" s="110"/>
      <c r="F654" s="110"/>
      <c r="G654" s="110"/>
    </row>
    <row r="655" spans="4:7">
      <c r="D655" s="110"/>
      <c r="E655" s="110"/>
      <c r="F655" s="110"/>
      <c r="G655" s="110"/>
    </row>
    <row r="656" spans="4:7">
      <c r="D656" s="110"/>
      <c r="E656" s="110"/>
      <c r="F656" s="110"/>
      <c r="G656" s="110"/>
    </row>
    <row r="657" spans="4:7">
      <c r="D657" s="110"/>
      <c r="E657" s="110"/>
      <c r="F657" s="110"/>
      <c r="G657" s="110"/>
    </row>
    <row r="658" spans="4:7">
      <c r="D658" s="110"/>
      <c r="E658" s="110"/>
      <c r="F658" s="110"/>
      <c r="G658" s="110"/>
    </row>
    <row r="659" spans="4:7">
      <c r="D659" s="110"/>
      <c r="E659" s="110"/>
      <c r="F659" s="110"/>
      <c r="G659" s="110"/>
    </row>
    <row r="660" spans="4:7">
      <c r="D660" s="110"/>
      <c r="E660" s="110"/>
      <c r="F660" s="110"/>
      <c r="G660" s="110"/>
    </row>
    <row r="661" spans="4:7">
      <c r="D661" s="110"/>
      <c r="E661" s="110"/>
      <c r="F661" s="110"/>
      <c r="G661" s="110"/>
    </row>
    <row r="662" spans="4:7">
      <c r="D662" s="110"/>
      <c r="E662" s="110"/>
      <c r="F662" s="110"/>
      <c r="G662" s="110"/>
    </row>
    <row r="663" spans="4:7">
      <c r="D663" s="110"/>
      <c r="E663" s="110"/>
      <c r="F663" s="110"/>
      <c r="G663" s="110"/>
    </row>
    <row r="664" spans="4:7">
      <c r="D664" s="110"/>
      <c r="E664" s="110"/>
      <c r="F664" s="110"/>
      <c r="G664" s="110"/>
    </row>
    <row r="665" spans="4:7">
      <c r="D665" s="110"/>
      <c r="E665" s="110"/>
      <c r="F665" s="110"/>
      <c r="G665" s="110"/>
    </row>
    <row r="666" spans="4:7">
      <c r="D666" s="110"/>
      <c r="E666" s="110"/>
      <c r="F666" s="110"/>
      <c r="G666" s="110"/>
    </row>
    <row r="667" spans="4:7">
      <c r="D667" s="110"/>
      <c r="E667" s="110"/>
      <c r="F667" s="110"/>
      <c r="G667" s="110"/>
    </row>
    <row r="668" spans="4:7">
      <c r="D668" s="110"/>
      <c r="E668" s="110"/>
      <c r="F668" s="110"/>
      <c r="G668" s="110"/>
    </row>
    <row r="669" spans="4:7">
      <c r="D669" s="110"/>
      <c r="E669" s="110"/>
      <c r="F669" s="110"/>
      <c r="G669" s="110"/>
    </row>
    <row r="670" spans="4:7">
      <c r="D670" s="110"/>
      <c r="E670" s="110"/>
      <c r="F670" s="110"/>
      <c r="G670" s="110"/>
    </row>
    <row r="671" spans="4:7">
      <c r="D671" s="110"/>
      <c r="E671" s="110"/>
      <c r="F671" s="110"/>
      <c r="G671" s="110"/>
    </row>
    <row r="672" spans="4:7">
      <c r="D672" s="110"/>
      <c r="E672" s="110"/>
      <c r="F672" s="110"/>
      <c r="G672" s="110"/>
    </row>
    <row r="673" spans="4:7">
      <c r="D673" s="110"/>
      <c r="E673" s="110"/>
      <c r="F673" s="110"/>
      <c r="G673" s="110"/>
    </row>
    <row r="674" spans="4:7">
      <c r="D674" s="110"/>
      <c r="E674" s="110"/>
      <c r="F674" s="110"/>
      <c r="G674" s="110"/>
    </row>
    <row r="675" spans="4:7">
      <c r="D675" s="110"/>
      <c r="E675" s="110"/>
      <c r="F675" s="110"/>
      <c r="G675" s="110"/>
    </row>
    <row r="676" spans="4:7">
      <c r="D676" s="110"/>
      <c r="E676" s="110"/>
      <c r="F676" s="110"/>
      <c r="G676" s="110"/>
    </row>
    <row r="677" spans="4:7">
      <c r="D677" s="110"/>
      <c r="E677" s="110"/>
      <c r="F677" s="110"/>
      <c r="G677" s="110"/>
    </row>
    <row r="678" spans="4:7">
      <c r="D678" s="110"/>
      <c r="E678" s="110"/>
      <c r="F678" s="110"/>
      <c r="G678" s="110"/>
    </row>
    <row r="679" spans="4:7">
      <c r="D679" s="110"/>
      <c r="E679" s="110"/>
      <c r="F679" s="110"/>
      <c r="G679" s="110"/>
    </row>
    <row r="680" spans="4:7">
      <c r="D680" s="110"/>
      <c r="E680" s="110"/>
      <c r="F680" s="110"/>
      <c r="G680" s="110"/>
    </row>
    <row r="681" spans="4:7">
      <c r="D681" s="110"/>
      <c r="E681" s="110"/>
      <c r="F681" s="110"/>
      <c r="G681" s="110"/>
    </row>
    <row r="682" spans="4:7">
      <c r="D682" s="110"/>
      <c r="E682" s="110"/>
      <c r="F682" s="110"/>
      <c r="G682" s="110"/>
    </row>
    <row r="683" spans="4:7">
      <c r="D683" s="110"/>
      <c r="E683" s="110"/>
      <c r="F683" s="110"/>
      <c r="G683" s="110"/>
    </row>
    <row r="684" spans="4:7">
      <c r="D684" s="110"/>
      <c r="E684" s="110"/>
      <c r="F684" s="110"/>
      <c r="G684" s="110"/>
    </row>
    <row r="685" spans="4:7">
      <c r="D685" s="110"/>
      <c r="E685" s="110"/>
      <c r="F685" s="110"/>
      <c r="G685" s="110"/>
    </row>
    <row r="686" spans="4:7">
      <c r="D686" s="110"/>
      <c r="E686" s="110"/>
      <c r="F686" s="110"/>
      <c r="G686" s="110"/>
    </row>
    <row r="687" spans="4:7">
      <c r="D687" s="110"/>
      <c r="E687" s="110"/>
      <c r="F687" s="110"/>
      <c r="G687" s="110"/>
    </row>
    <row r="688" spans="4:7">
      <c r="D688" s="110"/>
      <c r="E688" s="110"/>
      <c r="F688" s="110"/>
      <c r="G688" s="110"/>
    </row>
    <row r="689" spans="4:7">
      <c r="D689" s="110"/>
      <c r="E689" s="110"/>
      <c r="F689" s="110"/>
      <c r="G689" s="110"/>
    </row>
    <row r="690" spans="4:7">
      <c r="D690" s="110"/>
      <c r="E690" s="110"/>
      <c r="F690" s="110"/>
      <c r="G690" s="110"/>
    </row>
    <row r="691" spans="4:7">
      <c r="D691" s="110"/>
      <c r="E691" s="110"/>
      <c r="F691" s="110"/>
      <c r="G691" s="110"/>
    </row>
    <row r="692" spans="4:7">
      <c r="D692" s="110"/>
      <c r="E692" s="110"/>
      <c r="F692" s="110"/>
      <c r="G692" s="110"/>
    </row>
    <row r="693" spans="4:7">
      <c r="D693" s="110"/>
      <c r="E693" s="110"/>
      <c r="F693" s="110"/>
      <c r="G693" s="110"/>
    </row>
    <row r="694" spans="4:7">
      <c r="D694" s="110"/>
      <c r="E694" s="110"/>
      <c r="F694" s="110"/>
      <c r="G694" s="110"/>
    </row>
    <row r="695" spans="4:7">
      <c r="D695" s="110"/>
      <c r="E695" s="110"/>
      <c r="F695" s="110"/>
      <c r="G695" s="110"/>
    </row>
    <row r="696" spans="4:7">
      <c r="D696" s="110"/>
      <c r="E696" s="110"/>
      <c r="F696" s="110"/>
      <c r="G696" s="110"/>
    </row>
    <row r="697" spans="4:7">
      <c r="D697" s="110"/>
      <c r="E697" s="110"/>
      <c r="F697" s="110"/>
      <c r="G697" s="110"/>
    </row>
    <row r="698" spans="4:7">
      <c r="D698" s="110"/>
      <c r="E698" s="110"/>
      <c r="F698" s="110"/>
      <c r="G698" s="110"/>
    </row>
    <row r="699" spans="4:7">
      <c r="D699" s="110"/>
      <c r="E699" s="110"/>
      <c r="F699" s="110"/>
      <c r="G699" s="110"/>
    </row>
    <row r="700" spans="4:7">
      <c r="D700" s="110"/>
      <c r="E700" s="110"/>
      <c r="F700" s="110"/>
      <c r="G700" s="110"/>
    </row>
    <row r="701" spans="4:7">
      <c r="D701" s="110"/>
      <c r="E701" s="110"/>
      <c r="F701" s="110"/>
      <c r="G701" s="110"/>
    </row>
    <row r="702" spans="4:7">
      <c r="D702" s="110"/>
      <c r="E702" s="110"/>
      <c r="F702" s="110"/>
      <c r="G702" s="110"/>
    </row>
    <row r="703" spans="4:7">
      <c r="D703" s="110"/>
      <c r="E703" s="110"/>
      <c r="F703" s="110"/>
      <c r="G703" s="110"/>
    </row>
    <row r="704" spans="4:7">
      <c r="D704" s="110"/>
      <c r="E704" s="110"/>
      <c r="F704" s="110"/>
      <c r="G704" s="110"/>
    </row>
    <row r="705" spans="4:7">
      <c r="D705" s="110"/>
      <c r="E705" s="110"/>
      <c r="F705" s="110"/>
      <c r="G705" s="110"/>
    </row>
    <row r="706" spans="4:7">
      <c r="D706" s="110"/>
      <c r="E706" s="110"/>
      <c r="F706" s="110"/>
      <c r="G706" s="110"/>
    </row>
    <row r="707" spans="4:7">
      <c r="D707" s="110"/>
      <c r="E707" s="110"/>
      <c r="F707" s="110"/>
      <c r="G707" s="110"/>
    </row>
    <row r="708" spans="4:7">
      <c r="D708" s="110"/>
      <c r="E708" s="110"/>
      <c r="F708" s="110"/>
      <c r="G708" s="110"/>
    </row>
    <row r="709" spans="4:7">
      <c r="D709" s="110"/>
      <c r="E709" s="110"/>
      <c r="F709" s="110"/>
      <c r="G709" s="110"/>
    </row>
    <row r="710" spans="4:7">
      <c r="D710" s="110"/>
      <c r="E710" s="110"/>
      <c r="F710" s="110"/>
      <c r="G710" s="110"/>
    </row>
    <row r="711" spans="4:7">
      <c r="D711" s="110"/>
      <c r="E711" s="110"/>
      <c r="F711" s="110"/>
      <c r="G711" s="110"/>
    </row>
    <row r="712" spans="4:7">
      <c r="D712" s="110"/>
      <c r="E712" s="110"/>
      <c r="F712" s="110"/>
      <c r="G712" s="110"/>
    </row>
    <row r="713" spans="4:7">
      <c r="D713" s="110"/>
      <c r="E713" s="110"/>
      <c r="F713" s="110"/>
      <c r="G713" s="110"/>
    </row>
    <row r="714" spans="4:7">
      <c r="D714" s="110"/>
      <c r="E714" s="110"/>
      <c r="F714" s="110"/>
      <c r="G714" s="110"/>
    </row>
    <row r="715" spans="4:7">
      <c r="D715" s="110"/>
      <c r="E715" s="110"/>
      <c r="F715" s="110"/>
      <c r="G715" s="110"/>
    </row>
    <row r="716" spans="4:7">
      <c r="D716" s="110"/>
      <c r="E716" s="110"/>
      <c r="F716" s="110"/>
      <c r="G716" s="110"/>
    </row>
    <row r="717" spans="4:7">
      <c r="D717" s="110"/>
      <c r="E717" s="110"/>
      <c r="F717" s="110"/>
      <c r="G717" s="110"/>
    </row>
    <row r="718" spans="4:7">
      <c r="D718" s="110"/>
      <c r="E718" s="110"/>
      <c r="F718" s="110"/>
      <c r="G718" s="110"/>
    </row>
    <row r="719" spans="4:7">
      <c r="D719" s="110"/>
      <c r="E719" s="110"/>
      <c r="F719" s="110"/>
      <c r="G719" s="110"/>
    </row>
    <row r="720" spans="4:7">
      <c r="D720" s="110"/>
      <c r="E720" s="110"/>
      <c r="F720" s="110"/>
      <c r="G720" s="110"/>
    </row>
    <row r="721" spans="4:7">
      <c r="D721" s="110"/>
      <c r="E721" s="110"/>
      <c r="F721" s="110"/>
      <c r="G721" s="110"/>
    </row>
    <row r="722" spans="4:7">
      <c r="D722" s="110"/>
      <c r="E722" s="110"/>
      <c r="F722" s="110"/>
      <c r="G722" s="110"/>
    </row>
    <row r="723" spans="4:7">
      <c r="D723" s="110"/>
      <c r="E723" s="110"/>
      <c r="F723" s="110"/>
      <c r="G723" s="110"/>
    </row>
    <row r="724" spans="4:7">
      <c r="D724" s="110"/>
      <c r="E724" s="110"/>
      <c r="F724" s="110"/>
      <c r="G724" s="110"/>
    </row>
    <row r="725" spans="4:7">
      <c r="D725" s="110"/>
      <c r="E725" s="110"/>
      <c r="F725" s="110"/>
      <c r="G725" s="110"/>
    </row>
    <row r="726" spans="4:7">
      <c r="D726" s="110"/>
      <c r="E726" s="110"/>
      <c r="F726" s="110"/>
      <c r="G726" s="110"/>
    </row>
    <row r="727" spans="4:7">
      <c r="D727" s="110"/>
      <c r="E727" s="110"/>
      <c r="F727" s="110"/>
      <c r="G727" s="110"/>
    </row>
    <row r="728" spans="4:7">
      <c r="D728" s="110"/>
      <c r="E728" s="110"/>
      <c r="F728" s="110"/>
      <c r="G728" s="110"/>
    </row>
    <row r="729" spans="4:7">
      <c r="D729" s="110"/>
      <c r="E729" s="110"/>
      <c r="F729" s="110"/>
      <c r="G729" s="110"/>
    </row>
    <row r="730" spans="4:7">
      <c r="D730" s="110"/>
      <c r="E730" s="110"/>
      <c r="F730" s="110"/>
      <c r="G730" s="110"/>
    </row>
    <row r="731" spans="4:7">
      <c r="D731" s="110"/>
      <c r="E731" s="110"/>
      <c r="F731" s="110"/>
      <c r="G731" s="110"/>
    </row>
    <row r="732" spans="4:7">
      <c r="D732" s="110"/>
      <c r="E732" s="110"/>
      <c r="F732" s="110"/>
      <c r="G732" s="110"/>
    </row>
    <row r="733" spans="4:7">
      <c r="D733" s="110"/>
      <c r="E733" s="110"/>
      <c r="F733" s="110"/>
      <c r="G733" s="110"/>
    </row>
    <row r="734" spans="4:7">
      <c r="D734" s="110"/>
      <c r="E734" s="110"/>
      <c r="F734" s="110"/>
      <c r="G734" s="110"/>
    </row>
    <row r="735" spans="4:7">
      <c r="D735" s="110"/>
      <c r="E735" s="110"/>
      <c r="F735" s="110"/>
      <c r="G735" s="110"/>
    </row>
    <row r="736" spans="4:7">
      <c r="D736" s="110"/>
      <c r="E736" s="110"/>
      <c r="F736" s="110"/>
      <c r="G736" s="110"/>
    </row>
    <row r="737" spans="4:7">
      <c r="D737" s="110"/>
      <c r="E737" s="110"/>
      <c r="F737" s="110"/>
      <c r="G737" s="110"/>
    </row>
    <row r="738" spans="4:7">
      <c r="D738" s="110"/>
      <c r="E738" s="110"/>
      <c r="F738" s="110"/>
      <c r="G738" s="110"/>
    </row>
    <row r="739" spans="4:7">
      <c r="D739" s="110"/>
      <c r="E739" s="110"/>
      <c r="F739" s="110"/>
      <c r="G739" s="110"/>
    </row>
    <row r="740" spans="4:7">
      <c r="D740" s="110"/>
      <c r="E740" s="110"/>
      <c r="F740" s="110"/>
      <c r="G740" s="110"/>
    </row>
    <row r="741" spans="4:7">
      <c r="D741" s="110"/>
      <c r="E741" s="110"/>
      <c r="F741" s="110"/>
      <c r="G741" s="110"/>
    </row>
    <row r="742" spans="4:7">
      <c r="D742" s="110"/>
      <c r="E742" s="110"/>
      <c r="F742" s="110"/>
      <c r="G742" s="110"/>
    </row>
    <row r="743" spans="4:7">
      <c r="D743" s="110"/>
      <c r="E743" s="110"/>
      <c r="F743" s="110"/>
      <c r="G743" s="110"/>
    </row>
    <row r="744" spans="4:7">
      <c r="D744" s="110"/>
      <c r="E744" s="110"/>
      <c r="F744" s="110"/>
      <c r="G744" s="110"/>
    </row>
    <row r="745" spans="4:7">
      <c r="D745" s="110"/>
      <c r="E745" s="110"/>
      <c r="F745" s="110"/>
      <c r="G745" s="110"/>
    </row>
    <row r="746" spans="4:7">
      <c r="D746" s="110"/>
      <c r="E746" s="110"/>
      <c r="F746" s="110"/>
      <c r="G746" s="110"/>
    </row>
    <row r="747" spans="4:7">
      <c r="D747" s="110"/>
      <c r="E747" s="110"/>
      <c r="F747" s="110"/>
      <c r="G747" s="110"/>
    </row>
    <row r="748" spans="4:7">
      <c r="D748" s="110"/>
      <c r="E748" s="110"/>
      <c r="F748" s="110"/>
      <c r="G748" s="110"/>
    </row>
    <row r="749" spans="4:7">
      <c r="D749" s="110"/>
      <c r="E749" s="110"/>
      <c r="F749" s="110"/>
      <c r="G749" s="110"/>
    </row>
    <row r="750" spans="4:7">
      <c r="D750" s="110"/>
      <c r="E750" s="110"/>
      <c r="F750" s="110"/>
      <c r="G750" s="110"/>
    </row>
    <row r="751" spans="4:7">
      <c r="D751" s="110"/>
      <c r="E751" s="110"/>
      <c r="F751" s="110"/>
      <c r="G751" s="110"/>
    </row>
    <row r="752" spans="4:7">
      <c r="D752" s="110"/>
      <c r="E752" s="110"/>
      <c r="F752" s="110"/>
      <c r="G752" s="110"/>
    </row>
    <row r="753" spans="4:7">
      <c r="D753" s="110"/>
      <c r="E753" s="110"/>
      <c r="F753" s="110"/>
      <c r="G753" s="110"/>
    </row>
    <row r="754" spans="4:7">
      <c r="D754" s="110"/>
      <c r="E754" s="110"/>
      <c r="F754" s="110"/>
      <c r="G754" s="110"/>
    </row>
    <row r="755" spans="4:7">
      <c r="D755" s="110"/>
      <c r="E755" s="110"/>
      <c r="F755" s="110"/>
      <c r="G755" s="110"/>
    </row>
    <row r="756" spans="4:7">
      <c r="D756" s="110"/>
      <c r="E756" s="110"/>
      <c r="F756" s="110"/>
      <c r="G756" s="110"/>
    </row>
    <row r="757" spans="4:7">
      <c r="D757" s="110"/>
      <c r="E757" s="110"/>
      <c r="F757" s="110"/>
      <c r="G757" s="110"/>
    </row>
    <row r="758" spans="4:7">
      <c r="D758" s="110"/>
      <c r="E758" s="110"/>
      <c r="F758" s="110"/>
      <c r="G758" s="110"/>
    </row>
    <row r="759" spans="4:7">
      <c r="D759" s="110"/>
      <c r="E759" s="110"/>
      <c r="F759" s="110"/>
      <c r="G759" s="110"/>
    </row>
    <row r="760" spans="4:7">
      <c r="D760" s="110"/>
      <c r="E760" s="110"/>
      <c r="F760" s="110"/>
      <c r="G760" s="110"/>
    </row>
    <row r="761" spans="4:7">
      <c r="D761" s="110"/>
      <c r="E761" s="110"/>
      <c r="F761" s="110"/>
      <c r="G761" s="110"/>
    </row>
    <row r="762" spans="4:7">
      <c r="D762" s="110"/>
      <c r="E762" s="110"/>
      <c r="F762" s="110"/>
      <c r="G762" s="110"/>
    </row>
    <row r="763" spans="4:7">
      <c r="D763" s="110"/>
      <c r="E763" s="110"/>
      <c r="F763" s="110"/>
      <c r="G763" s="110"/>
    </row>
    <row r="764" spans="4:7">
      <c r="D764" s="110"/>
      <c r="E764" s="110"/>
      <c r="F764" s="110"/>
      <c r="G764" s="110"/>
    </row>
    <row r="765" spans="4:7">
      <c r="D765" s="110"/>
      <c r="E765" s="110"/>
      <c r="F765" s="110"/>
      <c r="G765" s="110"/>
    </row>
    <row r="766" spans="4:7">
      <c r="D766" s="110"/>
      <c r="E766" s="110"/>
      <c r="F766" s="110"/>
      <c r="G766" s="110"/>
    </row>
    <row r="767" spans="4:7">
      <c r="D767" s="110"/>
      <c r="E767" s="110"/>
      <c r="F767" s="110"/>
      <c r="G767" s="110"/>
    </row>
    <row r="768" spans="4:7">
      <c r="D768" s="110"/>
      <c r="E768" s="110"/>
      <c r="F768" s="110"/>
      <c r="G768" s="110"/>
    </row>
    <row r="769" spans="4:7">
      <c r="D769" s="110"/>
      <c r="E769" s="110"/>
      <c r="F769" s="110"/>
      <c r="G769" s="110"/>
    </row>
    <row r="770" spans="4:7">
      <c r="D770" s="110"/>
      <c r="E770" s="110"/>
      <c r="F770" s="110"/>
      <c r="G770" s="110"/>
    </row>
    <row r="771" spans="4:7">
      <c r="D771" s="110"/>
      <c r="E771" s="110"/>
      <c r="F771" s="110"/>
      <c r="G771" s="110"/>
    </row>
    <row r="772" spans="4:7">
      <c r="D772" s="110"/>
      <c r="E772" s="110"/>
      <c r="F772" s="110"/>
      <c r="G772" s="110"/>
    </row>
  </sheetData>
  <mergeCells count="20">
    <mergeCell ref="B11:F11"/>
    <mergeCell ref="C21:G21"/>
    <mergeCell ref="B10:F10"/>
    <mergeCell ref="G7:J7"/>
    <mergeCell ref="G1:J6"/>
    <mergeCell ref="B7:F7"/>
    <mergeCell ref="B8:E8"/>
    <mergeCell ref="B20:J20"/>
    <mergeCell ref="G10:I10"/>
    <mergeCell ref="D40:J40"/>
    <mergeCell ref="H24:J24"/>
    <mergeCell ref="G28:J28"/>
    <mergeCell ref="C24:G24"/>
    <mergeCell ref="B34:I34"/>
    <mergeCell ref="D28:F28"/>
    <mergeCell ref="B28:C28"/>
    <mergeCell ref="D29:F29"/>
    <mergeCell ref="D39:J39"/>
    <mergeCell ref="B39:C39"/>
    <mergeCell ref="B35:I35"/>
  </mergeCells>
  <phoneticPr fontId="0" type="noConversion"/>
  <printOptions horizontalCentered="1"/>
  <pageMargins left="0.5" right="0" top="0" bottom="0" header="0" footer="0"/>
  <pageSetup scale="9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06"/>
  <sheetViews>
    <sheetView view="pageBreakPreview" topLeftCell="A127" zoomScale="80" zoomScaleNormal="100" zoomScaleSheetLayoutView="80" workbookViewId="0">
      <selection activeCell="D67" sqref="D67"/>
    </sheetView>
  </sheetViews>
  <sheetFormatPr defaultRowHeight="12.75" outlineLevelCol="1"/>
  <cols>
    <col min="1" max="1" width="5.7109375" style="69" customWidth="1"/>
    <col min="2" max="2" width="58" style="73" customWidth="1"/>
    <col min="3" max="3" width="12" style="69" customWidth="1" outlineLevel="1"/>
    <col min="4" max="4" width="17.28515625" style="74" customWidth="1"/>
    <col min="5" max="5" width="13.85546875" style="72" customWidth="1"/>
    <col min="6" max="6" width="16.5703125" style="72" customWidth="1"/>
    <col min="7" max="7" width="15.28515625" style="70" customWidth="1"/>
    <col min="8" max="8" width="7.42578125" style="70" customWidth="1"/>
    <col min="9" max="9" width="26" style="70" customWidth="1"/>
    <col min="10" max="10" width="12.140625" style="70" customWidth="1"/>
    <col min="11" max="11" width="13.140625" style="70" customWidth="1"/>
    <col min="12" max="12" width="14.7109375" style="70" customWidth="1"/>
    <col min="13" max="16384" width="9.140625" style="70"/>
  </cols>
  <sheetData>
    <row r="1" spans="1:12" ht="17.25">
      <c r="A1" s="397"/>
      <c r="B1" s="405" t="s">
        <v>23</v>
      </c>
      <c r="C1" s="404"/>
      <c r="D1" s="396"/>
      <c r="E1" s="410"/>
      <c r="F1" s="404"/>
    </row>
    <row r="2" spans="1:12" ht="15" customHeight="1">
      <c r="A2" s="407" t="s">
        <v>27</v>
      </c>
      <c r="B2" s="408" t="s">
        <v>28</v>
      </c>
      <c r="C2" s="409">
        <v>71452</v>
      </c>
      <c r="D2" s="410">
        <f>E2</f>
        <v>31889.510000000002</v>
      </c>
      <c r="E2" s="410">
        <f>+E5+E9+E10+E11+E12+E13+E14+E15+E16+E17+E18+E19+E20+E21+E22+E23</f>
        <v>31889.510000000002</v>
      </c>
      <c r="F2" s="409" t="s">
        <v>22</v>
      </c>
      <c r="K2" s="673"/>
      <c r="L2" s="673"/>
    </row>
    <row r="3" spans="1:12" ht="38.25" customHeight="1">
      <c r="A3" s="407"/>
      <c r="B3" s="414" t="s">
        <v>29</v>
      </c>
      <c r="C3" s="404"/>
      <c r="D3" s="396"/>
      <c r="E3" s="409"/>
      <c r="F3" s="409"/>
    </row>
    <row r="4" spans="1:12" ht="17.25">
      <c r="A4" s="407"/>
      <c r="B4" s="408" t="s">
        <v>23</v>
      </c>
      <c r="C4" s="404"/>
      <c r="D4" s="396"/>
      <c r="E4" s="410"/>
      <c r="F4" s="409"/>
    </row>
    <row r="5" spans="1:12" ht="55.5" customHeight="1">
      <c r="A5" s="407" t="s">
        <v>31</v>
      </c>
      <c r="B5" s="415" t="s">
        <v>32</v>
      </c>
      <c r="C5" s="409"/>
      <c r="D5" s="410">
        <f>E5</f>
        <v>6900</v>
      </c>
      <c r="E5" s="410">
        <f>+E7</f>
        <v>6900</v>
      </c>
      <c r="F5" s="409" t="s">
        <v>22</v>
      </c>
    </row>
    <row r="6" spans="1:12" ht="15" customHeight="1">
      <c r="A6" s="416"/>
      <c r="B6" s="415" t="s">
        <v>34</v>
      </c>
      <c r="C6" s="404"/>
      <c r="D6" s="410"/>
      <c r="E6" s="410"/>
      <c r="F6" s="409"/>
    </row>
    <row r="7" spans="1:12" ht="25.5" customHeight="1">
      <c r="A7" s="407" t="s">
        <v>36</v>
      </c>
      <c r="B7" s="417" t="s">
        <v>37</v>
      </c>
      <c r="C7" s="409"/>
      <c r="D7" s="410">
        <f>E7</f>
        <v>6900</v>
      </c>
      <c r="E7" s="410">
        <v>6900</v>
      </c>
      <c r="F7" s="409" t="s">
        <v>22</v>
      </c>
      <c r="G7" s="77"/>
    </row>
    <row r="8" spans="1:12" ht="24.75" customHeight="1">
      <c r="A8" s="407" t="s">
        <v>38</v>
      </c>
      <c r="B8" s="417" t="s">
        <v>39</v>
      </c>
      <c r="C8" s="409"/>
      <c r="D8" s="410"/>
      <c r="E8" s="410"/>
      <c r="F8" s="409" t="s">
        <v>22</v>
      </c>
      <c r="G8" s="77"/>
    </row>
    <row r="9" spans="1:12" ht="88.5" customHeight="1">
      <c r="A9" s="407" t="s">
        <v>40</v>
      </c>
      <c r="B9" s="415" t="s">
        <v>41</v>
      </c>
      <c r="C9" s="409"/>
      <c r="D9" s="410">
        <f>E9</f>
        <v>50</v>
      </c>
      <c r="E9" s="410">
        <v>50</v>
      </c>
      <c r="F9" s="409" t="s">
        <v>22</v>
      </c>
    </row>
    <row r="10" spans="1:12" ht="48" customHeight="1">
      <c r="A10" s="397" t="s">
        <v>43</v>
      </c>
      <c r="B10" s="415" t="s">
        <v>44</v>
      </c>
      <c r="C10" s="409"/>
      <c r="D10" s="410">
        <f>E10</f>
        <v>120</v>
      </c>
      <c r="E10" s="410">
        <v>120</v>
      </c>
      <c r="F10" s="409" t="s">
        <v>22</v>
      </c>
    </row>
    <row r="11" spans="1:12" ht="60" customHeight="1">
      <c r="A11" s="407" t="s">
        <v>45</v>
      </c>
      <c r="B11" s="415" t="s">
        <v>46</v>
      </c>
      <c r="C11" s="409"/>
      <c r="D11" s="418">
        <f>E11</f>
        <v>6689.51</v>
      </c>
      <c r="E11" s="605">
        <v>6689.51</v>
      </c>
      <c r="F11" s="409" t="s">
        <v>22</v>
      </c>
    </row>
    <row r="12" spans="1:12" ht="30.75" customHeight="1">
      <c r="A12" s="407" t="s">
        <v>49</v>
      </c>
      <c r="B12" s="415" t="s">
        <v>50</v>
      </c>
      <c r="C12" s="409"/>
      <c r="D12" s="418">
        <f>E12</f>
        <v>200</v>
      </c>
      <c r="E12" s="418">
        <v>200</v>
      </c>
      <c r="F12" s="409" t="s">
        <v>22</v>
      </c>
    </row>
    <row r="13" spans="1:12" ht="54">
      <c r="A13" s="407" t="s">
        <v>52</v>
      </c>
      <c r="B13" s="415" t="s">
        <v>53</v>
      </c>
      <c r="C13" s="409"/>
      <c r="D13" s="418">
        <f>E13</f>
        <v>3470</v>
      </c>
      <c r="E13" s="418">
        <v>3470</v>
      </c>
      <c r="F13" s="409" t="s">
        <v>22</v>
      </c>
    </row>
    <row r="14" spans="1:12" ht="71.25" customHeight="1">
      <c r="A14" s="407" t="s">
        <v>54</v>
      </c>
      <c r="B14" s="415" t="s">
        <v>55</v>
      </c>
      <c r="C14" s="409"/>
      <c r="D14" s="410">
        <v>460</v>
      </c>
      <c r="E14" s="410">
        <v>0</v>
      </c>
      <c r="F14" s="409" t="s">
        <v>22</v>
      </c>
    </row>
    <row r="15" spans="1:12" ht="40.5">
      <c r="A15" s="407" t="s">
        <v>56</v>
      </c>
      <c r="B15" s="415" t="s">
        <v>57</v>
      </c>
      <c r="C15" s="409"/>
      <c r="D15" s="410"/>
      <c r="E15" s="410"/>
      <c r="F15" s="409" t="s">
        <v>22</v>
      </c>
    </row>
    <row r="16" spans="1:12" ht="27">
      <c r="A16" s="407" t="s">
        <v>58</v>
      </c>
      <c r="B16" s="415" t="s">
        <v>59</v>
      </c>
      <c r="C16" s="409"/>
      <c r="D16" s="410">
        <f>E16</f>
        <v>12000</v>
      </c>
      <c r="E16" s="410">
        <v>12000</v>
      </c>
      <c r="F16" s="409" t="s">
        <v>22</v>
      </c>
    </row>
    <row r="17" spans="1:6" ht="27">
      <c r="A17" s="407" t="s">
        <v>60</v>
      </c>
      <c r="B17" s="415" t="s">
        <v>61</v>
      </c>
      <c r="C17" s="409"/>
      <c r="D17" s="410">
        <f>E17</f>
        <v>0</v>
      </c>
      <c r="E17" s="410"/>
      <c r="F17" s="409" t="s">
        <v>22</v>
      </c>
    </row>
    <row r="18" spans="1:6" ht="54">
      <c r="A18" s="407" t="s">
        <v>62</v>
      </c>
      <c r="B18" s="415" t="s">
        <v>63</v>
      </c>
      <c r="C18" s="409"/>
      <c r="D18" s="409"/>
      <c r="E18" s="410"/>
      <c r="F18" s="409" t="s">
        <v>22</v>
      </c>
    </row>
    <row r="19" spans="1:6" ht="27">
      <c r="A19" s="407" t="s">
        <v>64</v>
      </c>
      <c r="B19" s="415" t="s">
        <v>65</v>
      </c>
      <c r="C19" s="409"/>
      <c r="D19" s="410">
        <f>E19</f>
        <v>50</v>
      </c>
      <c r="E19" s="410">
        <v>50</v>
      </c>
      <c r="F19" s="409" t="s">
        <v>22</v>
      </c>
    </row>
    <row r="20" spans="1:6" ht="17.25">
      <c r="A20" s="397" t="s">
        <v>66</v>
      </c>
      <c r="B20" s="365" t="s">
        <v>67</v>
      </c>
      <c r="C20" s="409"/>
      <c r="D20" s="419"/>
      <c r="E20" s="418"/>
      <c r="F20" s="409"/>
    </row>
    <row r="21" spans="1:6" ht="38.25">
      <c r="A21" s="397" t="s">
        <v>68</v>
      </c>
      <c r="B21" s="364" t="s">
        <v>69</v>
      </c>
      <c r="C21" s="409"/>
      <c r="D21" s="419"/>
      <c r="E21" s="418"/>
      <c r="F21" s="409"/>
    </row>
    <row r="22" spans="1:6" ht="31.5" customHeight="1">
      <c r="A22" s="397" t="s">
        <v>70</v>
      </c>
      <c r="B22" s="364" t="s">
        <v>71</v>
      </c>
      <c r="C22" s="409"/>
      <c r="D22" s="418">
        <f>+E22</f>
        <v>2010</v>
      </c>
      <c r="E22" s="418">
        <v>2010</v>
      </c>
      <c r="F22" s="409"/>
    </row>
    <row r="23" spans="1:6" ht="38.25">
      <c r="A23" s="397" t="s">
        <v>72</v>
      </c>
      <c r="B23" s="364" t="s">
        <v>73</v>
      </c>
      <c r="C23" s="409"/>
      <c r="D23" s="409"/>
      <c r="E23" s="410">
        <v>400</v>
      </c>
      <c r="F23" s="409"/>
    </row>
    <row r="24" spans="1:6" s="71" customFormat="1" ht="28.5">
      <c r="A24" s="399">
        <v>1150</v>
      </c>
      <c r="B24" s="406" t="s">
        <v>74</v>
      </c>
      <c r="C24" s="401">
        <v>7146</v>
      </c>
      <c r="D24" s="420"/>
      <c r="E24" s="402"/>
      <c r="F24" s="401" t="s">
        <v>22</v>
      </c>
    </row>
    <row r="25" spans="1:6" ht="13.5" customHeight="1">
      <c r="A25" s="397"/>
      <c r="B25" s="405" t="s">
        <v>23</v>
      </c>
      <c r="C25" s="404"/>
      <c r="D25" s="396"/>
      <c r="E25" s="398"/>
      <c r="F25" s="404"/>
    </row>
    <row r="26" spans="1:6" ht="14.25" customHeight="1">
      <c r="A26" s="407" t="s">
        <v>75</v>
      </c>
      <c r="B26" s="408" t="s">
        <v>76</v>
      </c>
      <c r="C26" s="409"/>
      <c r="D26" s="409"/>
      <c r="E26" s="410"/>
      <c r="F26" s="409" t="s">
        <v>22</v>
      </c>
    </row>
    <row r="27" spans="1:6" ht="17.25">
      <c r="A27" s="407"/>
      <c r="B27" s="414" t="s">
        <v>77</v>
      </c>
      <c r="C27" s="404"/>
      <c r="D27" s="396"/>
      <c r="E27" s="410"/>
      <c r="F27" s="409"/>
    </row>
    <row r="28" spans="1:6" ht="14.25" customHeight="1">
      <c r="A28" s="407"/>
      <c r="B28" s="408" t="s">
        <v>23</v>
      </c>
      <c r="C28" s="404"/>
      <c r="D28" s="396"/>
      <c r="E28" s="410"/>
      <c r="F28" s="409"/>
    </row>
    <row r="29" spans="1:6" ht="81">
      <c r="A29" s="407" t="s">
        <v>78</v>
      </c>
      <c r="B29" s="415" t="s">
        <v>79</v>
      </c>
      <c r="C29" s="409"/>
      <c r="D29" s="409"/>
      <c r="E29" s="410"/>
      <c r="F29" s="409" t="s">
        <v>22</v>
      </c>
    </row>
    <row r="30" spans="1:6" ht="81">
      <c r="A30" s="397" t="s">
        <v>80</v>
      </c>
      <c r="B30" s="415" t="s">
        <v>81</v>
      </c>
      <c r="C30" s="409"/>
      <c r="D30" s="409"/>
      <c r="E30" s="410"/>
      <c r="F30" s="409" t="s">
        <v>22</v>
      </c>
    </row>
    <row r="31" spans="1:6" s="71" customFormat="1" ht="17.25">
      <c r="A31" s="399">
        <v>1160</v>
      </c>
      <c r="B31" s="406" t="s">
        <v>82</v>
      </c>
      <c r="C31" s="401">
        <v>7161</v>
      </c>
      <c r="D31" s="420"/>
      <c r="E31" s="402"/>
      <c r="F31" s="401" t="s">
        <v>22</v>
      </c>
    </row>
    <row r="32" spans="1:6" ht="13.5" customHeight="1">
      <c r="A32" s="407"/>
      <c r="B32" s="414" t="s">
        <v>83</v>
      </c>
      <c r="C32" s="404"/>
      <c r="D32" s="396"/>
      <c r="E32" s="398"/>
      <c r="F32" s="409"/>
    </row>
    <row r="33" spans="1:7" ht="17.25" customHeight="1">
      <c r="A33" s="397"/>
      <c r="B33" s="408" t="s">
        <v>23</v>
      </c>
      <c r="C33" s="404"/>
      <c r="D33" s="396"/>
      <c r="E33" s="398"/>
      <c r="F33" s="404"/>
    </row>
    <row r="34" spans="1:7" ht="51" customHeight="1">
      <c r="A34" s="407" t="s">
        <v>84</v>
      </c>
      <c r="B34" s="408" t="s">
        <v>85</v>
      </c>
      <c r="C34" s="409"/>
      <c r="D34" s="409"/>
      <c r="E34" s="410"/>
      <c r="F34" s="409" t="s">
        <v>22</v>
      </c>
    </row>
    <row r="35" spans="1:7" ht="12.75" customHeight="1">
      <c r="A35" s="407"/>
      <c r="B35" s="414" t="s">
        <v>86</v>
      </c>
      <c r="C35" s="404"/>
      <c r="D35" s="396"/>
      <c r="E35" s="410"/>
      <c r="F35" s="409"/>
    </row>
    <row r="36" spans="1:7" ht="17.25">
      <c r="A36" s="421" t="s">
        <v>87</v>
      </c>
      <c r="B36" s="415" t="s">
        <v>88</v>
      </c>
      <c r="C36" s="409"/>
      <c r="D36" s="409"/>
      <c r="E36" s="410"/>
      <c r="F36" s="409" t="s">
        <v>22</v>
      </c>
    </row>
    <row r="37" spans="1:7" ht="17.25">
      <c r="A37" s="421" t="s">
        <v>89</v>
      </c>
      <c r="B37" s="415" t="s">
        <v>90</v>
      </c>
      <c r="C37" s="409"/>
      <c r="D37" s="409"/>
      <c r="E37" s="410"/>
      <c r="F37" s="409" t="s">
        <v>22</v>
      </c>
    </row>
    <row r="38" spans="1:7" ht="54">
      <c r="A38" s="421" t="s">
        <v>91</v>
      </c>
      <c r="B38" s="415" t="s">
        <v>92</v>
      </c>
      <c r="C38" s="409"/>
      <c r="D38" s="409"/>
      <c r="E38" s="410"/>
      <c r="F38" s="409" t="s">
        <v>22</v>
      </c>
    </row>
    <row r="39" spans="1:7" ht="67.5">
      <c r="A39" s="421" t="s">
        <v>93</v>
      </c>
      <c r="B39" s="408" t="s">
        <v>94</v>
      </c>
      <c r="C39" s="409"/>
      <c r="D39" s="409"/>
      <c r="E39" s="410"/>
      <c r="F39" s="409" t="s">
        <v>22</v>
      </c>
      <c r="G39" s="75"/>
    </row>
    <row r="40" spans="1:7" s="71" customFormat="1" ht="17.25">
      <c r="A40" s="399">
        <v>1200</v>
      </c>
      <c r="B40" s="400" t="s">
        <v>95</v>
      </c>
      <c r="C40" s="401">
        <v>7300</v>
      </c>
      <c r="D40" s="411">
        <f>E40+F40</f>
        <v>778200.45100000012</v>
      </c>
      <c r="E40" s="402">
        <f>E55</f>
        <v>543813.49200000009</v>
      </c>
      <c r="F40" s="401">
        <f>+F67</f>
        <v>234386.959</v>
      </c>
    </row>
    <row r="41" spans="1:7" ht="28.5" customHeight="1">
      <c r="A41" s="397"/>
      <c r="B41" s="403" t="s">
        <v>96</v>
      </c>
      <c r="C41" s="404"/>
      <c r="D41" s="396"/>
      <c r="E41" s="398"/>
      <c r="F41" s="404"/>
    </row>
    <row r="42" spans="1:7" ht="14.25" customHeight="1">
      <c r="A42" s="397"/>
      <c r="B42" s="405" t="s">
        <v>23</v>
      </c>
      <c r="C42" s="404"/>
      <c r="D42" s="396"/>
      <c r="E42" s="398"/>
      <c r="F42" s="404"/>
    </row>
    <row r="43" spans="1:7" s="71" customFormat="1" ht="28.5">
      <c r="A43" s="399">
        <v>1210</v>
      </c>
      <c r="B43" s="406" t="s">
        <v>97</v>
      </c>
      <c r="C43" s="401">
        <v>7311</v>
      </c>
      <c r="D43" s="420"/>
      <c r="E43" s="402"/>
      <c r="F43" s="401" t="s">
        <v>22</v>
      </c>
    </row>
    <row r="44" spans="1:7" ht="13.5" customHeight="1">
      <c r="A44" s="397"/>
      <c r="B44" s="405" t="s">
        <v>23</v>
      </c>
      <c r="C44" s="404"/>
      <c r="D44" s="396"/>
      <c r="E44" s="398"/>
      <c r="F44" s="404"/>
    </row>
    <row r="45" spans="1:7" ht="54">
      <c r="A45" s="407" t="s">
        <v>98</v>
      </c>
      <c r="B45" s="408" t="s">
        <v>99</v>
      </c>
      <c r="C45" s="350"/>
      <c r="D45" s="409"/>
      <c r="E45" s="410"/>
      <c r="F45" s="409" t="s">
        <v>22</v>
      </c>
    </row>
    <row r="46" spans="1:7" s="71" customFormat="1" ht="28.5">
      <c r="A46" s="422" t="s">
        <v>100</v>
      </c>
      <c r="B46" s="406" t="s">
        <v>101</v>
      </c>
      <c r="C46" s="423">
        <v>7312</v>
      </c>
      <c r="D46" s="401"/>
      <c r="E46" s="401" t="s">
        <v>22</v>
      </c>
      <c r="F46" s="409"/>
    </row>
    <row r="47" spans="1:7" s="71" customFormat="1" ht="17.25">
      <c r="A47" s="422"/>
      <c r="B47" s="405" t="s">
        <v>23</v>
      </c>
      <c r="C47" s="401"/>
      <c r="D47" s="401"/>
      <c r="E47" s="401"/>
      <c r="F47" s="401"/>
    </row>
    <row r="48" spans="1:7" ht="54">
      <c r="A48" s="397" t="s">
        <v>102</v>
      </c>
      <c r="B48" s="408" t="s">
        <v>103</v>
      </c>
      <c r="C48" s="350"/>
      <c r="D48" s="409"/>
      <c r="E48" s="409" t="s">
        <v>22</v>
      </c>
      <c r="F48" s="409"/>
    </row>
    <row r="49" spans="1:6" s="71" customFormat="1" ht="28.5">
      <c r="A49" s="422" t="s">
        <v>104</v>
      </c>
      <c r="B49" s="406" t="s">
        <v>105</v>
      </c>
      <c r="C49" s="423">
        <v>7321</v>
      </c>
      <c r="D49" s="401"/>
      <c r="E49" s="401"/>
      <c r="F49" s="401" t="s">
        <v>22</v>
      </c>
    </row>
    <row r="50" spans="1:6" s="71" customFormat="1" ht="17.25">
      <c r="A50" s="422"/>
      <c r="B50" s="405" t="s">
        <v>23</v>
      </c>
      <c r="C50" s="401"/>
      <c r="D50" s="401"/>
      <c r="E50" s="401"/>
      <c r="F50" s="401"/>
    </row>
    <row r="51" spans="1:6" ht="54">
      <c r="A51" s="407" t="s">
        <v>106</v>
      </c>
      <c r="B51" s="408" t="s">
        <v>107</v>
      </c>
      <c r="C51" s="350"/>
      <c r="D51" s="409"/>
      <c r="E51" s="409"/>
      <c r="F51" s="409" t="s">
        <v>22</v>
      </c>
    </row>
    <row r="52" spans="1:6" s="71" customFormat="1" ht="28.5">
      <c r="A52" s="422" t="s">
        <v>108</v>
      </c>
      <c r="B52" s="406" t="s">
        <v>109</v>
      </c>
      <c r="C52" s="423">
        <v>7322</v>
      </c>
      <c r="D52" s="401"/>
      <c r="E52" s="401" t="s">
        <v>22</v>
      </c>
      <c r="F52" s="409"/>
    </row>
    <row r="53" spans="1:6" s="71" customFormat="1" ht="17.25">
      <c r="A53" s="422"/>
      <c r="B53" s="405" t="s">
        <v>23</v>
      </c>
      <c r="C53" s="401"/>
      <c r="D53" s="401"/>
      <c r="E53" s="401"/>
      <c r="F53" s="401"/>
    </row>
    <row r="54" spans="1:6" ht="54">
      <c r="A54" s="407" t="s">
        <v>110</v>
      </c>
      <c r="B54" s="408" t="s">
        <v>111</v>
      </c>
      <c r="C54" s="350"/>
      <c r="D54" s="409"/>
      <c r="E54" s="409" t="s">
        <v>22</v>
      </c>
      <c r="F54" s="409"/>
    </row>
    <row r="55" spans="1:6" s="71" customFormat="1" ht="28.5">
      <c r="A55" s="399">
        <v>1250</v>
      </c>
      <c r="B55" s="406" t="s">
        <v>112</v>
      </c>
      <c r="C55" s="401">
        <v>7331</v>
      </c>
      <c r="D55" s="411">
        <f>E55</f>
        <v>543813.49200000009</v>
      </c>
      <c r="E55" s="402">
        <f>+E58+E59+E63+E62</f>
        <v>543813.49200000009</v>
      </c>
      <c r="F55" s="401" t="s">
        <v>22</v>
      </c>
    </row>
    <row r="56" spans="1:6" ht="17.25">
      <c r="A56" s="397"/>
      <c r="B56" s="403" t="s">
        <v>113</v>
      </c>
      <c r="C56" s="404"/>
      <c r="D56" s="396"/>
      <c r="E56" s="396"/>
      <c r="F56" s="404"/>
    </row>
    <row r="57" spans="1:6" ht="14.25" customHeight="1">
      <c r="A57" s="397"/>
      <c r="B57" s="405" t="s">
        <v>34</v>
      </c>
      <c r="C57" s="404"/>
      <c r="D57" s="396"/>
      <c r="E57" s="396"/>
      <c r="F57" s="404"/>
    </row>
    <row r="58" spans="1:6" ht="27">
      <c r="A58" s="407" t="s">
        <v>114</v>
      </c>
      <c r="B58" s="408" t="s">
        <v>115</v>
      </c>
      <c r="C58" s="409"/>
      <c r="D58" s="410">
        <f>E58</f>
        <v>538802.19200000004</v>
      </c>
      <c r="E58" s="601">
        <v>538802.19200000004</v>
      </c>
      <c r="F58" s="409" t="s">
        <v>22</v>
      </c>
    </row>
    <row r="59" spans="1:6" ht="27">
      <c r="A59" s="407" t="s">
        <v>116</v>
      </c>
      <c r="B59" s="408" t="s">
        <v>117</v>
      </c>
      <c r="C59" s="350"/>
      <c r="D59" s="410">
        <f>+E59</f>
        <v>0</v>
      </c>
      <c r="E59" s="410"/>
      <c r="F59" s="409" t="s">
        <v>22</v>
      </c>
    </row>
    <row r="60" spans="1:6" ht="14.25" customHeight="1">
      <c r="A60" s="407"/>
      <c r="B60" s="415" t="s">
        <v>23</v>
      </c>
      <c r="C60" s="350"/>
      <c r="D60" s="409"/>
      <c r="E60" s="409"/>
      <c r="F60" s="409"/>
    </row>
    <row r="61" spans="1:6" ht="54">
      <c r="A61" s="407" t="s">
        <v>118</v>
      </c>
      <c r="B61" s="417" t="s">
        <v>119</v>
      </c>
      <c r="C61" s="409"/>
      <c r="D61" s="409">
        <f>+E61</f>
        <v>0</v>
      </c>
      <c r="E61" s="409"/>
      <c r="F61" s="409" t="s">
        <v>22</v>
      </c>
    </row>
    <row r="62" spans="1:6" ht="27">
      <c r="A62" s="407" t="s">
        <v>120</v>
      </c>
      <c r="B62" s="417" t="s">
        <v>121</v>
      </c>
      <c r="C62" s="409"/>
      <c r="D62" s="412">
        <f>+E62</f>
        <v>0</v>
      </c>
      <c r="E62" s="410"/>
      <c r="F62" s="409" t="s">
        <v>22</v>
      </c>
    </row>
    <row r="63" spans="1:6" ht="27">
      <c r="A63" s="407" t="s">
        <v>122</v>
      </c>
      <c r="B63" s="408" t="s">
        <v>123</v>
      </c>
      <c r="C63" s="350"/>
      <c r="D63" s="412">
        <f>+E63</f>
        <v>5011.3</v>
      </c>
      <c r="E63" s="602">
        <v>5011.3</v>
      </c>
      <c r="F63" s="409" t="s">
        <v>22</v>
      </c>
    </row>
    <row r="64" spans="1:6" ht="40.5">
      <c r="A64" s="407" t="s">
        <v>124</v>
      </c>
      <c r="B64" s="408" t="s">
        <v>125</v>
      </c>
      <c r="C64" s="350"/>
      <c r="D64" s="409"/>
      <c r="E64" s="409"/>
      <c r="F64" s="409" t="s">
        <v>22</v>
      </c>
    </row>
    <row r="65" spans="1:6" ht="14.25" customHeight="1">
      <c r="A65" s="397"/>
      <c r="B65" s="405" t="s">
        <v>34</v>
      </c>
      <c r="C65" s="404"/>
      <c r="D65" s="396"/>
      <c r="E65" s="396"/>
      <c r="F65" s="404"/>
    </row>
    <row r="66" spans="1:6" ht="42" customHeight="1">
      <c r="A66" s="407" t="s">
        <v>126</v>
      </c>
      <c r="B66" s="417" t="s">
        <v>127</v>
      </c>
      <c r="C66" s="350"/>
      <c r="D66" s="409"/>
      <c r="E66" s="409"/>
      <c r="F66" s="409" t="s">
        <v>22</v>
      </c>
    </row>
    <row r="67" spans="1:6" s="71" customFormat="1" ht="28.5" customHeight="1">
      <c r="A67" s="399">
        <v>1260</v>
      </c>
      <c r="B67" s="406" t="s">
        <v>128</v>
      </c>
      <c r="C67" s="401">
        <v>7332</v>
      </c>
      <c r="D67" s="599">
        <f>+F67</f>
        <v>234386.959</v>
      </c>
      <c r="E67" s="600" t="s">
        <v>22</v>
      </c>
      <c r="F67" s="600">
        <f>+F70+F71</f>
        <v>234386.959</v>
      </c>
    </row>
    <row r="68" spans="1:6" ht="17.25">
      <c r="A68" s="397"/>
      <c r="B68" s="403" t="s">
        <v>129</v>
      </c>
      <c r="C68" s="404"/>
      <c r="D68" s="396"/>
      <c r="E68" s="409"/>
      <c r="F68" s="404"/>
    </row>
    <row r="69" spans="1:6" ht="13.5" customHeight="1">
      <c r="A69" s="397"/>
      <c r="B69" s="405" t="s">
        <v>23</v>
      </c>
      <c r="C69" s="404"/>
      <c r="D69" s="396"/>
      <c r="E69" s="409"/>
      <c r="F69" s="404"/>
    </row>
    <row r="70" spans="1:6" ht="46.5" customHeight="1">
      <c r="A70" s="407" t="s">
        <v>130</v>
      </c>
      <c r="B70" s="408" t="s">
        <v>131</v>
      </c>
      <c r="C70" s="350"/>
      <c r="D70" s="409">
        <f>+F70</f>
        <v>234386.959</v>
      </c>
      <c r="E70" s="409" t="s">
        <v>22</v>
      </c>
      <c r="F70" s="598">
        <v>234386.959</v>
      </c>
    </row>
    <row r="71" spans="1:6" ht="27">
      <c r="A71" s="407" t="s">
        <v>132</v>
      </c>
      <c r="B71" s="408" t="s">
        <v>133</v>
      </c>
      <c r="C71" s="350"/>
      <c r="D71" s="409"/>
      <c r="E71" s="409" t="s">
        <v>22</v>
      </c>
      <c r="F71" s="409"/>
    </row>
    <row r="72" spans="1:6" ht="14.25" customHeight="1">
      <c r="A72" s="397"/>
      <c r="B72" s="405" t="s">
        <v>34</v>
      </c>
      <c r="C72" s="404"/>
      <c r="D72" s="396"/>
      <c r="E72" s="396"/>
      <c r="F72" s="404"/>
    </row>
    <row r="73" spans="1:6" ht="24.75" customHeight="1">
      <c r="A73" s="407" t="s">
        <v>134</v>
      </c>
      <c r="B73" s="417" t="s">
        <v>127</v>
      </c>
      <c r="C73" s="350"/>
      <c r="D73" s="409"/>
      <c r="E73" s="409" t="s">
        <v>22</v>
      </c>
      <c r="F73" s="409"/>
    </row>
    <row r="74" spans="1:6" s="71" customFormat="1" ht="17.25">
      <c r="A74" s="399">
        <v>1300</v>
      </c>
      <c r="B74" s="406" t="s">
        <v>135</v>
      </c>
      <c r="C74" s="401">
        <v>7400</v>
      </c>
      <c r="D74" s="402">
        <f>E74+F74</f>
        <v>222497</v>
      </c>
      <c r="E74" s="424">
        <f>E80+E83+E90+E96+E101+E106+E116</f>
        <v>222497</v>
      </c>
      <c r="F74" s="401">
        <f>F77+F111+F116</f>
        <v>0</v>
      </c>
    </row>
    <row r="75" spans="1:6" ht="27">
      <c r="A75" s="397"/>
      <c r="B75" s="403" t="s">
        <v>136</v>
      </c>
      <c r="C75" s="404"/>
      <c r="D75" s="396"/>
      <c r="E75" s="396"/>
      <c r="F75" s="404"/>
    </row>
    <row r="76" spans="1:6" ht="15" customHeight="1">
      <c r="A76" s="397"/>
      <c r="B76" s="405" t="s">
        <v>23</v>
      </c>
      <c r="C76" s="404"/>
      <c r="D76" s="396"/>
      <c r="E76" s="396"/>
      <c r="F76" s="404"/>
    </row>
    <row r="77" spans="1:6" s="71" customFormat="1" ht="17.25">
      <c r="A77" s="399">
        <v>1310</v>
      </c>
      <c r="B77" s="406" t="s">
        <v>137</v>
      </c>
      <c r="C77" s="401">
        <v>7411</v>
      </c>
      <c r="D77" s="420"/>
      <c r="E77" s="401" t="s">
        <v>22</v>
      </c>
      <c r="F77" s="401"/>
    </row>
    <row r="78" spans="1:6" ht="13.5" customHeight="1">
      <c r="A78" s="397"/>
      <c r="B78" s="405" t="s">
        <v>23</v>
      </c>
      <c r="C78" s="404"/>
      <c r="D78" s="396"/>
      <c r="E78" s="409"/>
      <c r="F78" s="404"/>
    </row>
    <row r="79" spans="1:6" ht="45" customHeight="1">
      <c r="A79" s="407" t="s">
        <v>138</v>
      </c>
      <c r="B79" s="408" t="s">
        <v>139</v>
      </c>
      <c r="C79" s="350"/>
      <c r="D79" s="409"/>
      <c r="E79" s="409" t="s">
        <v>22</v>
      </c>
      <c r="F79" s="409"/>
    </row>
    <row r="80" spans="1:6" s="71" customFormat="1" ht="17.25">
      <c r="A80" s="399">
        <v>1320</v>
      </c>
      <c r="B80" s="406" t="s">
        <v>140</v>
      </c>
      <c r="C80" s="401">
        <v>7412</v>
      </c>
      <c r="D80" s="420"/>
      <c r="E80" s="420"/>
      <c r="F80" s="401" t="s">
        <v>22</v>
      </c>
    </row>
    <row r="81" spans="1:6" ht="15" customHeight="1">
      <c r="A81" s="397"/>
      <c r="B81" s="405" t="s">
        <v>23</v>
      </c>
      <c r="C81" s="404"/>
      <c r="D81" s="396"/>
      <c r="E81" s="396"/>
      <c r="F81" s="404"/>
    </row>
    <row r="82" spans="1:6" ht="40.5">
      <c r="A82" s="407" t="s">
        <v>141</v>
      </c>
      <c r="B82" s="408" t="s">
        <v>142</v>
      </c>
      <c r="C82" s="350"/>
      <c r="D82" s="409"/>
      <c r="E82" s="409"/>
      <c r="F82" s="409" t="s">
        <v>22</v>
      </c>
    </row>
    <row r="83" spans="1:6" s="71" customFormat="1" ht="17.25">
      <c r="A83" s="399">
        <v>1330</v>
      </c>
      <c r="B83" s="406" t="s">
        <v>143</v>
      </c>
      <c r="C83" s="401">
        <v>7415</v>
      </c>
      <c r="D83" s="402">
        <f>E83</f>
        <v>13307</v>
      </c>
      <c r="E83" s="402">
        <f>+E86+E89</f>
        <v>13307</v>
      </c>
      <c r="F83" s="401" t="s">
        <v>22</v>
      </c>
    </row>
    <row r="84" spans="1:6" ht="14.25" customHeight="1">
      <c r="A84" s="397"/>
      <c r="B84" s="403" t="s">
        <v>144</v>
      </c>
      <c r="C84" s="404"/>
      <c r="D84" s="398"/>
      <c r="E84" s="396"/>
      <c r="F84" s="404"/>
    </row>
    <row r="85" spans="1:6" ht="14.25" customHeight="1">
      <c r="A85" s="397"/>
      <c r="B85" s="405" t="s">
        <v>23</v>
      </c>
      <c r="C85" s="404"/>
      <c r="D85" s="398"/>
      <c r="E85" s="396"/>
      <c r="F85" s="404"/>
    </row>
    <row r="86" spans="1:6" ht="25.5" customHeight="1">
      <c r="A86" s="407" t="s">
        <v>145</v>
      </c>
      <c r="B86" s="408" t="s">
        <v>146</v>
      </c>
      <c r="C86" s="350"/>
      <c r="D86" s="410">
        <f>E86</f>
        <v>13307</v>
      </c>
      <c r="E86" s="603">
        <v>13307</v>
      </c>
      <c r="F86" s="409" t="s">
        <v>22</v>
      </c>
    </row>
    <row r="87" spans="1:6" ht="27">
      <c r="A87" s="407" t="s">
        <v>147</v>
      </c>
      <c r="B87" s="408" t="s">
        <v>148</v>
      </c>
      <c r="C87" s="350"/>
      <c r="D87" s="410"/>
      <c r="E87" s="409"/>
      <c r="F87" s="409" t="s">
        <v>22</v>
      </c>
    </row>
    <row r="88" spans="1:6" ht="52.5" customHeight="1">
      <c r="A88" s="407" t="s">
        <v>149</v>
      </c>
      <c r="B88" s="408" t="s">
        <v>150</v>
      </c>
      <c r="C88" s="350"/>
      <c r="D88" s="410"/>
      <c r="E88" s="409"/>
      <c r="F88" s="409" t="s">
        <v>22</v>
      </c>
    </row>
    <row r="89" spans="1:6" ht="14.25" customHeight="1">
      <c r="A89" s="397" t="s">
        <v>151</v>
      </c>
      <c r="B89" s="408" t="s">
        <v>152</v>
      </c>
      <c r="C89" s="350"/>
      <c r="D89" s="410">
        <f>+E89</f>
        <v>0</v>
      </c>
      <c r="E89" s="410">
        <v>0</v>
      </c>
      <c r="F89" s="409" t="s">
        <v>22</v>
      </c>
    </row>
    <row r="90" spans="1:6" s="71" customFormat="1" ht="28.5">
      <c r="A90" s="399">
        <v>1340</v>
      </c>
      <c r="B90" s="406" t="s">
        <v>153</v>
      </c>
      <c r="C90" s="401">
        <v>7421</v>
      </c>
      <c r="D90" s="411">
        <f>D93+D94+D95</f>
        <v>110</v>
      </c>
      <c r="E90" s="411">
        <f>E93+E94+E95</f>
        <v>110</v>
      </c>
      <c r="F90" s="401" t="s">
        <v>22</v>
      </c>
    </row>
    <row r="91" spans="1:6" ht="14.25" customHeight="1">
      <c r="A91" s="397"/>
      <c r="B91" s="403" t="s">
        <v>154</v>
      </c>
      <c r="C91" s="404"/>
      <c r="D91" s="396"/>
      <c r="E91" s="396"/>
      <c r="F91" s="404"/>
    </row>
    <row r="92" spans="1:6" ht="12" customHeight="1">
      <c r="A92" s="397"/>
      <c r="B92" s="405" t="s">
        <v>23</v>
      </c>
      <c r="C92" s="404"/>
      <c r="D92" s="396"/>
      <c r="E92" s="396"/>
      <c r="F92" s="404"/>
    </row>
    <row r="93" spans="1:6" ht="81">
      <c r="A93" s="407" t="s">
        <v>155</v>
      </c>
      <c r="B93" s="408" t="s">
        <v>156</v>
      </c>
      <c r="C93" s="350"/>
      <c r="D93" s="409"/>
      <c r="E93" s="409"/>
      <c r="F93" s="409" t="s">
        <v>22</v>
      </c>
    </row>
    <row r="94" spans="1:6" s="71" customFormat="1" ht="54">
      <c r="A94" s="407" t="s">
        <v>157</v>
      </c>
      <c r="B94" s="408" t="s">
        <v>158</v>
      </c>
      <c r="C94" s="409"/>
      <c r="D94" s="410">
        <f>E94</f>
        <v>0</v>
      </c>
      <c r="E94" s="410">
        <v>0</v>
      </c>
      <c r="F94" s="409" t="s">
        <v>22</v>
      </c>
    </row>
    <row r="95" spans="1:6" ht="54">
      <c r="A95" s="407" t="s">
        <v>159</v>
      </c>
      <c r="B95" s="408" t="s">
        <v>160</v>
      </c>
      <c r="C95" s="409"/>
      <c r="D95" s="412">
        <f>E95</f>
        <v>110</v>
      </c>
      <c r="E95" s="412">
        <v>110</v>
      </c>
      <c r="F95" s="409" t="s">
        <v>22</v>
      </c>
    </row>
    <row r="96" spans="1:6" s="71" customFormat="1" ht="23.25" customHeight="1">
      <c r="A96" s="399">
        <v>1350</v>
      </c>
      <c r="B96" s="406" t="s">
        <v>161</v>
      </c>
      <c r="C96" s="401">
        <v>7422</v>
      </c>
      <c r="D96" s="411">
        <f>D99+D100</f>
        <v>205980</v>
      </c>
      <c r="E96" s="411">
        <f>+E99+E100</f>
        <v>205980</v>
      </c>
      <c r="F96" s="401" t="s">
        <v>22</v>
      </c>
    </row>
    <row r="97" spans="1:8" ht="16.5" customHeight="1">
      <c r="A97" s="397"/>
      <c r="B97" s="403" t="s">
        <v>162</v>
      </c>
      <c r="C97" s="404"/>
      <c r="D97" s="396"/>
      <c r="E97" s="396"/>
      <c r="F97" s="404"/>
    </row>
    <row r="98" spans="1:8" ht="12" customHeight="1">
      <c r="A98" s="397"/>
      <c r="B98" s="405" t="s">
        <v>23</v>
      </c>
      <c r="C98" s="404"/>
      <c r="D98" s="396"/>
      <c r="E98" s="396"/>
      <c r="F98" s="404"/>
    </row>
    <row r="99" spans="1:8" s="71" customFormat="1" ht="13.5" customHeight="1">
      <c r="A99" s="407" t="s">
        <v>163</v>
      </c>
      <c r="B99" s="408" t="s">
        <v>164</v>
      </c>
      <c r="C99" s="425"/>
      <c r="D99" s="412">
        <f>E99</f>
        <v>126380</v>
      </c>
      <c r="E99" s="604">
        <v>126380</v>
      </c>
      <c r="F99" s="409" t="s">
        <v>22</v>
      </c>
    </row>
    <row r="100" spans="1:8" ht="27">
      <c r="A100" s="407" t="s">
        <v>165</v>
      </c>
      <c r="B100" s="408" t="s">
        <v>166</v>
      </c>
      <c r="C100" s="409"/>
      <c r="D100" s="410">
        <f>E100</f>
        <v>79600</v>
      </c>
      <c r="E100" s="410">
        <v>79600</v>
      </c>
      <c r="F100" s="409" t="s">
        <v>22</v>
      </c>
      <c r="H100" s="70" t="s">
        <v>167</v>
      </c>
    </row>
    <row r="101" spans="1:8" s="71" customFormat="1" ht="17.25">
      <c r="A101" s="399">
        <v>1360</v>
      </c>
      <c r="B101" s="406" t="s">
        <v>168</v>
      </c>
      <c r="C101" s="401">
        <v>7431</v>
      </c>
      <c r="D101" s="402">
        <f>E101</f>
        <v>1200</v>
      </c>
      <c r="E101" s="402">
        <f>E104+E105</f>
        <v>1200</v>
      </c>
      <c r="F101" s="401" t="s">
        <v>22</v>
      </c>
    </row>
    <row r="102" spans="1:8" ht="17.25">
      <c r="A102" s="397"/>
      <c r="B102" s="405" t="s">
        <v>169</v>
      </c>
      <c r="C102" s="404"/>
      <c r="D102" s="396"/>
      <c r="E102" s="396"/>
      <c r="F102" s="404"/>
    </row>
    <row r="103" spans="1:8" ht="14.25" customHeight="1">
      <c r="A103" s="397"/>
      <c r="B103" s="405" t="s">
        <v>23</v>
      </c>
      <c r="C103" s="404"/>
      <c r="D103" s="396"/>
      <c r="E103" s="396"/>
      <c r="F103" s="404"/>
    </row>
    <row r="104" spans="1:8" ht="40.5">
      <c r="A104" s="407" t="s">
        <v>170</v>
      </c>
      <c r="B104" s="408" t="s">
        <v>171</v>
      </c>
      <c r="C104" s="350"/>
      <c r="D104" s="410">
        <f>E104</f>
        <v>1200</v>
      </c>
      <c r="E104" s="410">
        <v>1200</v>
      </c>
      <c r="F104" s="409" t="s">
        <v>22</v>
      </c>
    </row>
    <row r="105" spans="1:8" s="71" customFormat="1" ht="40.5">
      <c r="A105" s="407" t="s">
        <v>172</v>
      </c>
      <c r="B105" s="408" t="s">
        <v>173</v>
      </c>
      <c r="C105" s="350"/>
      <c r="D105" s="409"/>
      <c r="E105" s="409"/>
      <c r="F105" s="409" t="s">
        <v>22</v>
      </c>
    </row>
    <row r="106" spans="1:8" s="71" customFormat="1" ht="17.25">
      <c r="A106" s="399">
        <v>1370</v>
      </c>
      <c r="B106" s="406" t="s">
        <v>174</v>
      </c>
      <c r="C106" s="401">
        <v>7441</v>
      </c>
      <c r="D106" s="409"/>
      <c r="E106" s="409"/>
      <c r="F106" s="401" t="s">
        <v>22</v>
      </c>
    </row>
    <row r="107" spans="1:8" ht="17.25">
      <c r="A107" s="397"/>
      <c r="B107" s="403" t="s">
        <v>175</v>
      </c>
      <c r="C107" s="404"/>
      <c r="D107" s="396"/>
      <c r="E107" s="409"/>
      <c r="F107" s="404"/>
    </row>
    <row r="108" spans="1:8" ht="13.5" customHeight="1">
      <c r="A108" s="397"/>
      <c r="B108" s="405" t="s">
        <v>23</v>
      </c>
      <c r="C108" s="404"/>
      <c r="D108" s="396"/>
      <c r="E108" s="409"/>
      <c r="F108" s="404"/>
    </row>
    <row r="109" spans="1:8" s="71" customFormat="1" ht="94.5">
      <c r="A109" s="397" t="s">
        <v>176</v>
      </c>
      <c r="B109" s="408" t="s">
        <v>177</v>
      </c>
      <c r="C109" s="350"/>
      <c r="D109" s="409"/>
      <c r="E109" s="409"/>
      <c r="F109" s="409" t="s">
        <v>22</v>
      </c>
    </row>
    <row r="110" spans="1:8" s="71" customFormat="1" ht="94.5">
      <c r="A110" s="407" t="s">
        <v>178</v>
      </c>
      <c r="B110" s="408" t="s">
        <v>179</v>
      </c>
      <c r="C110" s="350"/>
      <c r="D110" s="409"/>
      <c r="E110" s="409"/>
      <c r="F110" s="409" t="s">
        <v>22</v>
      </c>
    </row>
    <row r="111" spans="1:8" s="71" customFormat="1" ht="17.25">
      <c r="A111" s="399">
        <v>1380</v>
      </c>
      <c r="B111" s="406" t="s">
        <v>180</v>
      </c>
      <c r="C111" s="401">
        <v>7442</v>
      </c>
      <c r="D111" s="420"/>
      <c r="E111" s="401" t="s">
        <v>22</v>
      </c>
      <c r="F111" s="401"/>
    </row>
    <row r="112" spans="1:8" ht="13.5" customHeight="1">
      <c r="A112" s="397"/>
      <c r="B112" s="403" t="s">
        <v>181</v>
      </c>
      <c r="C112" s="404"/>
      <c r="D112" s="396"/>
      <c r="E112" s="409"/>
      <c r="F112" s="404"/>
    </row>
    <row r="113" spans="1:17" ht="10.5" customHeight="1">
      <c r="A113" s="397"/>
      <c r="B113" s="405" t="s">
        <v>23</v>
      </c>
      <c r="C113" s="404"/>
      <c r="D113" s="396"/>
      <c r="E113" s="409"/>
      <c r="F113" s="404"/>
    </row>
    <row r="114" spans="1:17" ht="115.5" customHeight="1">
      <c r="A114" s="407" t="s">
        <v>182</v>
      </c>
      <c r="B114" s="408" t="s">
        <v>183</v>
      </c>
      <c r="C114" s="350"/>
      <c r="D114" s="409"/>
      <c r="E114" s="409" t="s">
        <v>22</v>
      </c>
      <c r="F114" s="409"/>
    </row>
    <row r="115" spans="1:17" s="71" customFormat="1" ht="105" customHeight="1">
      <c r="A115" s="407" t="s">
        <v>184</v>
      </c>
      <c r="B115" s="408" t="s">
        <v>185</v>
      </c>
      <c r="C115" s="350"/>
      <c r="D115" s="409"/>
      <c r="E115" s="409" t="s">
        <v>22</v>
      </c>
      <c r="F115" s="426"/>
    </row>
    <row r="116" spans="1:17" s="71" customFormat="1" ht="17.25">
      <c r="A116" s="422" t="s">
        <v>186</v>
      </c>
      <c r="B116" s="406" t="s">
        <v>187</v>
      </c>
      <c r="C116" s="401">
        <v>7451</v>
      </c>
      <c r="D116" s="411">
        <f>+E116+F116</f>
        <v>1900</v>
      </c>
      <c r="E116" s="411">
        <f>+E121</f>
        <v>1900</v>
      </c>
      <c r="F116" s="401"/>
    </row>
    <row r="117" spans="1:17" ht="12.75" customHeight="1">
      <c r="A117" s="407"/>
      <c r="B117" s="403" t="s">
        <v>188</v>
      </c>
      <c r="C117" s="401"/>
      <c r="D117" s="396"/>
      <c r="E117" s="396"/>
      <c r="F117" s="404"/>
    </row>
    <row r="118" spans="1:17" ht="12" customHeight="1">
      <c r="A118" s="407"/>
      <c r="B118" s="405" t="s">
        <v>23</v>
      </c>
      <c r="C118" s="401"/>
      <c r="D118" s="396"/>
      <c r="E118" s="396"/>
      <c r="F118" s="404"/>
    </row>
    <row r="119" spans="1:17" ht="27">
      <c r="A119" s="407" t="s">
        <v>189</v>
      </c>
      <c r="B119" s="408" t="s">
        <v>190</v>
      </c>
      <c r="C119" s="350"/>
      <c r="D119" s="409"/>
      <c r="E119" s="409" t="s">
        <v>22</v>
      </c>
      <c r="F119" s="409"/>
    </row>
    <row r="120" spans="1:17" ht="27">
      <c r="A120" s="407" t="s">
        <v>191</v>
      </c>
      <c r="B120" s="408" t="s">
        <v>192</v>
      </c>
      <c r="C120" s="350"/>
      <c r="D120" s="409"/>
      <c r="E120" s="409" t="s">
        <v>22</v>
      </c>
      <c r="F120" s="409"/>
    </row>
    <row r="121" spans="1:17" ht="27">
      <c r="A121" s="407" t="s">
        <v>193</v>
      </c>
      <c r="B121" s="408" t="s">
        <v>194</v>
      </c>
      <c r="C121" s="350"/>
      <c r="D121" s="412">
        <f>E121</f>
        <v>1900</v>
      </c>
      <c r="E121" s="412">
        <v>1900</v>
      </c>
      <c r="F121" s="409"/>
    </row>
    <row r="122" spans="1:17" ht="16.5" customHeight="1">
      <c r="A122" s="670" t="s">
        <v>30</v>
      </c>
      <c r="B122" s="670"/>
      <c r="C122" s="670"/>
      <c r="D122" s="670"/>
      <c r="E122" s="670"/>
      <c r="F122" s="320"/>
      <c r="M122" s="108"/>
      <c r="N122" s="348"/>
      <c r="O122" s="348"/>
      <c r="P122" s="348"/>
      <c r="Q122" s="348"/>
    </row>
    <row r="123" spans="1:17" ht="16.5">
      <c r="A123" s="112"/>
      <c r="B123" s="108"/>
      <c r="C123" s="108"/>
      <c r="D123" s="108"/>
      <c r="E123" s="111" t="s">
        <v>15</v>
      </c>
      <c r="M123" s="348"/>
    </row>
    <row r="124" spans="1:17" ht="108" customHeight="1">
      <c r="A124" s="640" t="s">
        <v>33</v>
      </c>
      <c r="B124" s="640" t="s">
        <v>16</v>
      </c>
      <c r="C124" s="640" t="s">
        <v>1021</v>
      </c>
      <c r="D124" s="640" t="s">
        <v>1022</v>
      </c>
      <c r="E124" s="640" t="s">
        <v>1023</v>
      </c>
      <c r="H124" s="73"/>
      <c r="I124" s="69"/>
      <c r="J124" s="74"/>
      <c r="K124" s="72"/>
      <c r="L124" s="72"/>
    </row>
    <row r="125" spans="1:17" ht="14.25">
      <c r="A125" s="646" t="s">
        <v>35</v>
      </c>
      <c r="B125" s="646"/>
      <c r="C125" s="641">
        <v>1</v>
      </c>
      <c r="D125" s="641">
        <v>2</v>
      </c>
      <c r="E125" s="642">
        <v>3</v>
      </c>
      <c r="G125" s="73"/>
      <c r="H125" s="322"/>
      <c r="I125" s="671"/>
      <c r="J125" s="671"/>
      <c r="K125" s="671"/>
      <c r="L125" s="671"/>
    </row>
    <row r="126" spans="1:17" ht="27">
      <c r="A126" s="367">
        <v>1</v>
      </c>
      <c r="B126" s="405" t="s">
        <v>24</v>
      </c>
      <c r="C126" s="643">
        <v>78106.600000000006</v>
      </c>
      <c r="D126" s="643"/>
      <c r="E126" s="644">
        <v>0</v>
      </c>
      <c r="H126" s="326"/>
      <c r="I126" s="319"/>
      <c r="J126" s="108"/>
      <c r="K126" s="320"/>
      <c r="L126" s="108"/>
    </row>
    <row r="127" spans="1:17" ht="27">
      <c r="A127" s="367">
        <v>2</v>
      </c>
      <c r="B127" s="405" t="s">
        <v>42</v>
      </c>
      <c r="C127" s="643">
        <v>73609.100000000006</v>
      </c>
      <c r="D127" s="643"/>
      <c r="E127" s="644">
        <v>0</v>
      </c>
      <c r="H127" s="321"/>
      <c r="I127" s="672"/>
      <c r="J127" s="672"/>
      <c r="K127" s="672"/>
      <c r="L127" s="672"/>
    </row>
    <row r="128" spans="1:17" ht="16.5">
      <c r="A128" s="367">
        <v>3</v>
      </c>
      <c r="B128" s="405" t="s">
        <v>25</v>
      </c>
      <c r="C128" s="643">
        <v>94241</v>
      </c>
      <c r="D128" s="643">
        <v>79578.69</v>
      </c>
      <c r="E128" s="644">
        <v>128903</v>
      </c>
    </row>
    <row r="129" spans="1:6" ht="16.5">
      <c r="A129" s="367">
        <v>4</v>
      </c>
      <c r="B129" s="405" t="s">
        <v>26</v>
      </c>
      <c r="C129" s="643">
        <v>115954</v>
      </c>
      <c r="D129" s="643">
        <v>264685.09399999998</v>
      </c>
      <c r="E129" s="644">
        <v>206100</v>
      </c>
    </row>
    <row r="130" spans="1:6" ht="13.5">
      <c r="A130" s="367">
        <v>5</v>
      </c>
      <c r="B130" s="405" t="s">
        <v>47</v>
      </c>
      <c r="C130" s="393"/>
      <c r="D130" s="393" t="s">
        <v>1024</v>
      </c>
      <c r="E130" s="366" t="s">
        <v>48</v>
      </c>
    </row>
    <row r="131" spans="1:6" ht="13.5">
      <c r="A131" s="367">
        <v>6</v>
      </c>
      <c r="B131" s="405" t="s">
        <v>51</v>
      </c>
      <c r="C131" s="393" t="s">
        <v>1024</v>
      </c>
      <c r="D131" s="393" t="s">
        <v>1024</v>
      </c>
      <c r="E131" s="366" t="s">
        <v>48</v>
      </c>
    </row>
    <row r="138" spans="1:6">
      <c r="C138" s="70"/>
      <c r="D138" s="70"/>
      <c r="E138" s="70"/>
      <c r="F138" s="70"/>
    </row>
    <row r="139" spans="1:6">
      <c r="B139" s="73" t="s">
        <v>167</v>
      </c>
      <c r="C139" s="70"/>
      <c r="D139" s="70"/>
      <c r="E139" s="70"/>
      <c r="F139" s="70"/>
    </row>
    <row r="140" spans="1:6">
      <c r="C140" s="70"/>
      <c r="D140" s="70"/>
      <c r="E140" s="70"/>
      <c r="F140" s="70"/>
    </row>
    <row r="141" spans="1:6">
      <c r="C141" s="70"/>
      <c r="D141" s="70"/>
      <c r="E141" s="70"/>
      <c r="F141" s="70"/>
    </row>
    <row r="142" spans="1:6">
      <c r="C142" s="70"/>
      <c r="D142" s="70"/>
      <c r="E142" s="70"/>
      <c r="F142" s="70"/>
    </row>
    <row r="146" spans="2:6">
      <c r="C146" s="70"/>
      <c r="D146" s="70"/>
      <c r="E146" s="70"/>
      <c r="F146" s="70"/>
    </row>
    <row r="147" spans="2:6">
      <c r="C147" s="70"/>
      <c r="D147" s="70"/>
      <c r="E147" s="70"/>
      <c r="F147" s="70"/>
    </row>
    <row r="148" spans="2:6">
      <c r="C148" s="70"/>
      <c r="D148" s="70"/>
      <c r="E148" s="70"/>
      <c r="F148" s="70"/>
    </row>
    <row r="149" spans="2:6">
      <c r="C149" s="70"/>
      <c r="D149" s="70"/>
      <c r="E149" s="70"/>
      <c r="F149" s="70"/>
    </row>
    <row r="150" spans="2:6">
      <c r="C150" s="70"/>
      <c r="D150" s="70"/>
      <c r="E150" s="70"/>
      <c r="F150" s="70"/>
    </row>
    <row r="151" spans="2:6">
      <c r="C151" s="70"/>
      <c r="D151" s="70"/>
      <c r="E151" s="70"/>
      <c r="F151" s="70"/>
    </row>
    <row r="155" spans="2:6">
      <c r="B155" s="70"/>
      <c r="C155" s="70"/>
      <c r="D155" s="70"/>
      <c r="E155" s="70"/>
      <c r="F155" s="70"/>
    </row>
    <row r="156" spans="2:6">
      <c r="C156" s="70"/>
      <c r="D156" s="70"/>
      <c r="E156" s="70"/>
      <c r="F156" s="70"/>
    </row>
    <row r="157" spans="2:6">
      <c r="C157" s="70"/>
      <c r="D157" s="70"/>
      <c r="E157" s="70"/>
      <c r="F157" s="70"/>
    </row>
    <row r="158" spans="2:6">
      <c r="C158" s="70"/>
      <c r="D158" s="70"/>
      <c r="E158" s="70"/>
      <c r="F158" s="70"/>
    </row>
    <row r="159" spans="2:6">
      <c r="C159" s="70"/>
      <c r="D159" s="70"/>
      <c r="E159" s="70"/>
      <c r="F159" s="70"/>
    </row>
    <row r="163" spans="3:6">
      <c r="C163" s="70"/>
      <c r="D163" s="70"/>
      <c r="E163" s="70"/>
      <c r="F163" s="70"/>
    </row>
    <row r="164" spans="3:6">
      <c r="C164" s="70"/>
      <c r="D164" s="70"/>
      <c r="E164" s="70"/>
      <c r="F164" s="70"/>
    </row>
    <row r="165" spans="3:6">
      <c r="C165" s="70"/>
      <c r="D165" s="70"/>
      <c r="E165" s="70"/>
      <c r="F165" s="70"/>
    </row>
    <row r="166" spans="3:6">
      <c r="C166" s="70"/>
      <c r="D166" s="70"/>
      <c r="E166" s="70"/>
      <c r="F166" s="70"/>
    </row>
    <row r="167" spans="3:6">
      <c r="C167" s="70"/>
      <c r="D167" s="70"/>
      <c r="E167" s="70"/>
      <c r="F167" s="70"/>
    </row>
    <row r="168" spans="3:6">
      <c r="C168" s="70"/>
      <c r="D168" s="70"/>
      <c r="E168" s="70"/>
      <c r="F168" s="70"/>
    </row>
    <row r="169" spans="3:6">
      <c r="C169" s="70"/>
      <c r="D169" s="70"/>
      <c r="E169" s="70"/>
      <c r="F169" s="70"/>
    </row>
    <row r="170" spans="3:6">
      <c r="C170" s="70"/>
      <c r="D170" s="70"/>
      <c r="E170" s="70"/>
      <c r="F170" s="70"/>
    </row>
    <row r="171" spans="3:6">
      <c r="C171" s="70"/>
      <c r="D171" s="70"/>
      <c r="E171" s="70"/>
      <c r="F171" s="70"/>
    </row>
    <row r="172" spans="3:6">
      <c r="C172" s="70"/>
      <c r="D172" s="70"/>
      <c r="E172" s="70"/>
      <c r="F172" s="70"/>
    </row>
    <row r="173" spans="3:6">
      <c r="C173" s="70"/>
      <c r="D173" s="70"/>
      <c r="E173" s="70"/>
      <c r="F173" s="70"/>
    </row>
    <row r="174" spans="3:6">
      <c r="C174" s="70"/>
      <c r="D174" s="70"/>
      <c r="E174" s="70"/>
      <c r="F174" s="70"/>
    </row>
    <row r="175" spans="3:6">
      <c r="C175" s="70"/>
      <c r="D175" s="70"/>
      <c r="E175" s="70"/>
      <c r="F175" s="70"/>
    </row>
    <row r="176" spans="3:6">
      <c r="C176" s="70"/>
      <c r="D176" s="70"/>
      <c r="E176" s="70"/>
      <c r="F176" s="70"/>
    </row>
    <row r="177" spans="3:6">
      <c r="C177" s="70"/>
      <c r="D177" s="70"/>
      <c r="E177" s="70"/>
      <c r="F177" s="70"/>
    </row>
    <row r="178" spans="3:6">
      <c r="C178" s="70"/>
      <c r="D178" s="70"/>
      <c r="E178" s="70"/>
      <c r="F178" s="70"/>
    </row>
    <row r="179" spans="3:6">
      <c r="C179" s="70"/>
      <c r="D179" s="70"/>
      <c r="E179" s="70"/>
      <c r="F179" s="70"/>
    </row>
    <row r="180" spans="3:6">
      <c r="C180" s="70"/>
      <c r="D180" s="70"/>
      <c r="E180" s="70"/>
      <c r="F180" s="70"/>
    </row>
    <row r="181" spans="3:6">
      <c r="C181" s="70"/>
      <c r="D181" s="70"/>
      <c r="E181" s="70"/>
      <c r="F181" s="70"/>
    </row>
    <row r="182" spans="3:6">
      <c r="C182" s="70"/>
      <c r="D182" s="70"/>
      <c r="E182" s="70"/>
      <c r="F182" s="70"/>
    </row>
    <row r="183" spans="3:6">
      <c r="C183" s="70"/>
      <c r="D183" s="70"/>
      <c r="E183" s="70"/>
      <c r="F183" s="70"/>
    </row>
    <row r="184" spans="3:6">
      <c r="C184" s="70"/>
      <c r="D184" s="70"/>
      <c r="E184" s="70"/>
      <c r="F184" s="70"/>
    </row>
    <row r="185" spans="3:6">
      <c r="C185" s="70"/>
      <c r="D185" s="70"/>
      <c r="E185" s="70"/>
      <c r="F185" s="70"/>
    </row>
    <row r="186" spans="3:6">
      <c r="C186" s="70"/>
      <c r="D186" s="70"/>
      <c r="E186" s="70"/>
      <c r="F186" s="70"/>
    </row>
    <row r="187" spans="3:6">
      <c r="C187" s="70"/>
      <c r="D187" s="70"/>
      <c r="E187" s="70"/>
      <c r="F187" s="70"/>
    </row>
    <row r="188" spans="3:6">
      <c r="C188" s="70"/>
      <c r="D188" s="70"/>
      <c r="E188" s="70"/>
      <c r="F188" s="70"/>
    </row>
    <row r="189" spans="3:6">
      <c r="C189" s="70"/>
      <c r="D189" s="70"/>
      <c r="E189" s="70"/>
      <c r="F189" s="70"/>
    </row>
    <row r="190" spans="3:6">
      <c r="C190" s="70"/>
      <c r="D190" s="70"/>
      <c r="E190" s="70"/>
      <c r="F190" s="70"/>
    </row>
    <row r="191" spans="3:6">
      <c r="C191" s="70"/>
      <c r="D191" s="70"/>
      <c r="E191" s="70"/>
      <c r="F191" s="70"/>
    </row>
    <row r="192" spans="3:6">
      <c r="C192" s="70"/>
      <c r="D192" s="70"/>
      <c r="E192" s="70"/>
      <c r="F192" s="70"/>
    </row>
    <row r="193" spans="3:6">
      <c r="C193" s="70"/>
      <c r="D193" s="70"/>
      <c r="E193" s="70"/>
      <c r="F193" s="70"/>
    </row>
    <row r="194" spans="3:6">
      <c r="C194" s="70"/>
      <c r="D194" s="70"/>
      <c r="E194" s="70"/>
      <c r="F194" s="70"/>
    </row>
    <row r="195" spans="3:6">
      <c r="C195" s="70"/>
      <c r="D195" s="70"/>
      <c r="E195" s="70"/>
      <c r="F195" s="70"/>
    </row>
    <row r="196" spans="3:6">
      <c r="C196" s="70"/>
      <c r="D196" s="70"/>
      <c r="E196" s="70"/>
      <c r="F196" s="70"/>
    </row>
    <row r="197" spans="3:6">
      <c r="C197" s="70"/>
      <c r="D197" s="70"/>
      <c r="E197" s="70"/>
      <c r="F197" s="70"/>
    </row>
    <row r="198" spans="3:6">
      <c r="C198" s="70"/>
      <c r="D198" s="70"/>
      <c r="E198" s="70"/>
      <c r="F198" s="70"/>
    </row>
    <row r="199" spans="3:6">
      <c r="C199" s="70"/>
      <c r="D199" s="70"/>
      <c r="E199" s="70"/>
      <c r="F199" s="70"/>
    </row>
    <row r="200" spans="3:6">
      <c r="C200" s="70"/>
      <c r="D200" s="70"/>
      <c r="E200" s="70"/>
      <c r="F200" s="70"/>
    </row>
    <row r="201" spans="3:6">
      <c r="C201" s="70"/>
      <c r="D201" s="70"/>
      <c r="E201" s="70"/>
      <c r="F201" s="70"/>
    </row>
    <row r="202" spans="3:6">
      <c r="C202" s="70"/>
      <c r="D202" s="70"/>
      <c r="E202" s="70"/>
      <c r="F202" s="70"/>
    </row>
    <row r="203" spans="3:6">
      <c r="C203" s="70"/>
      <c r="D203" s="70"/>
      <c r="E203" s="70"/>
      <c r="F203" s="70"/>
    </row>
    <row r="204" spans="3:6">
      <c r="C204" s="70"/>
      <c r="D204" s="70"/>
      <c r="E204" s="70"/>
      <c r="F204" s="70"/>
    </row>
    <row r="205" spans="3:6">
      <c r="C205" s="70"/>
      <c r="D205" s="70"/>
      <c r="E205" s="70"/>
      <c r="F205" s="70"/>
    </row>
    <row r="206" spans="3:6">
      <c r="C206" s="70"/>
      <c r="D206" s="70"/>
      <c r="E206" s="70"/>
      <c r="F206" s="70"/>
    </row>
    <row r="207" spans="3:6">
      <c r="C207" s="70"/>
      <c r="D207" s="70"/>
      <c r="E207" s="70"/>
      <c r="F207" s="70"/>
    </row>
    <row r="208" spans="3:6">
      <c r="C208" s="70"/>
      <c r="D208" s="70"/>
      <c r="E208" s="70"/>
      <c r="F208" s="70"/>
    </row>
    <row r="209" spans="3:6">
      <c r="C209" s="70"/>
      <c r="D209" s="70"/>
      <c r="E209" s="70"/>
      <c r="F209" s="70"/>
    </row>
    <row r="210" spans="3:6">
      <c r="C210" s="70"/>
      <c r="D210" s="70"/>
      <c r="E210" s="70"/>
      <c r="F210" s="70"/>
    </row>
    <row r="211" spans="3:6">
      <c r="C211" s="70"/>
      <c r="D211" s="70"/>
      <c r="E211" s="70"/>
      <c r="F211" s="70"/>
    </row>
    <row r="212" spans="3:6">
      <c r="C212" s="70"/>
      <c r="D212" s="70"/>
      <c r="E212" s="70"/>
      <c r="F212" s="70"/>
    </row>
    <row r="213" spans="3:6">
      <c r="C213" s="70"/>
      <c r="D213" s="70"/>
      <c r="E213" s="70"/>
      <c r="F213" s="70"/>
    </row>
    <row r="214" spans="3:6">
      <c r="C214" s="70"/>
      <c r="D214" s="70"/>
      <c r="E214" s="70"/>
      <c r="F214" s="70"/>
    </row>
    <row r="215" spans="3:6">
      <c r="C215" s="70"/>
      <c r="D215" s="70"/>
      <c r="E215" s="70"/>
      <c r="F215" s="70"/>
    </row>
    <row r="216" spans="3:6">
      <c r="C216" s="70"/>
      <c r="D216" s="70"/>
      <c r="E216" s="70"/>
      <c r="F216" s="70"/>
    </row>
    <row r="217" spans="3:6">
      <c r="C217" s="70"/>
      <c r="D217" s="70"/>
      <c r="E217" s="70"/>
      <c r="F217" s="70"/>
    </row>
    <row r="218" spans="3:6">
      <c r="C218" s="70"/>
      <c r="D218" s="70"/>
      <c r="E218" s="70"/>
      <c r="F218" s="70"/>
    </row>
    <row r="219" spans="3:6">
      <c r="C219" s="70"/>
      <c r="D219" s="70"/>
      <c r="E219" s="70"/>
      <c r="F219" s="70"/>
    </row>
    <row r="220" spans="3:6">
      <c r="C220" s="70"/>
      <c r="D220" s="70"/>
      <c r="E220" s="70"/>
      <c r="F220" s="70"/>
    </row>
    <row r="221" spans="3:6">
      <c r="C221" s="70"/>
      <c r="D221" s="70"/>
      <c r="E221" s="70"/>
      <c r="F221" s="70"/>
    </row>
    <row r="222" spans="3:6">
      <c r="C222" s="70"/>
      <c r="D222" s="70"/>
      <c r="E222" s="70"/>
      <c r="F222" s="70"/>
    </row>
    <row r="223" spans="3:6">
      <c r="C223" s="70"/>
      <c r="D223" s="70"/>
      <c r="E223" s="70"/>
      <c r="F223" s="70"/>
    </row>
    <row r="224" spans="3:6">
      <c r="C224" s="70"/>
      <c r="D224" s="70"/>
      <c r="E224" s="70"/>
      <c r="F224" s="70"/>
    </row>
    <row r="225" spans="3:6">
      <c r="C225" s="70"/>
      <c r="D225" s="70"/>
      <c r="E225" s="70"/>
      <c r="F225" s="70"/>
    </row>
    <row r="226" spans="3:6">
      <c r="C226" s="70"/>
      <c r="D226" s="70"/>
      <c r="E226" s="70"/>
      <c r="F226" s="70"/>
    </row>
    <row r="227" spans="3:6">
      <c r="C227" s="70"/>
      <c r="D227" s="70"/>
      <c r="E227" s="70"/>
      <c r="F227" s="70"/>
    </row>
    <row r="228" spans="3:6">
      <c r="C228" s="70"/>
      <c r="D228" s="70"/>
      <c r="E228" s="70"/>
      <c r="F228" s="70"/>
    </row>
    <row r="229" spans="3:6">
      <c r="C229" s="70"/>
      <c r="D229" s="70"/>
      <c r="E229" s="70"/>
      <c r="F229" s="70"/>
    </row>
    <row r="230" spans="3:6">
      <c r="C230" s="70"/>
      <c r="D230" s="70"/>
      <c r="E230" s="70"/>
      <c r="F230" s="70"/>
    </row>
    <row r="231" spans="3:6">
      <c r="C231" s="70"/>
      <c r="D231" s="70"/>
      <c r="E231" s="70"/>
      <c r="F231" s="70"/>
    </row>
    <row r="232" spans="3:6">
      <c r="C232" s="70"/>
      <c r="D232" s="70"/>
      <c r="E232" s="70"/>
      <c r="F232" s="70"/>
    </row>
    <row r="233" spans="3:6">
      <c r="C233" s="70"/>
      <c r="D233" s="70"/>
      <c r="E233" s="70"/>
      <c r="F233" s="70"/>
    </row>
    <row r="234" spans="3:6">
      <c r="C234" s="70"/>
      <c r="D234" s="70"/>
      <c r="E234" s="70"/>
      <c r="F234" s="70"/>
    </row>
    <row r="235" spans="3:6">
      <c r="C235" s="70"/>
      <c r="D235" s="70"/>
      <c r="E235" s="70"/>
      <c r="F235" s="70"/>
    </row>
    <row r="236" spans="3:6">
      <c r="C236" s="70"/>
      <c r="D236" s="70"/>
      <c r="E236" s="70"/>
      <c r="F236" s="70"/>
    </row>
    <row r="237" spans="3:6">
      <c r="C237" s="70"/>
      <c r="D237" s="70"/>
      <c r="E237" s="70"/>
      <c r="F237" s="70"/>
    </row>
    <row r="238" spans="3:6">
      <c r="C238" s="70"/>
      <c r="D238" s="70"/>
      <c r="E238" s="70"/>
      <c r="F238" s="70"/>
    </row>
    <row r="239" spans="3:6">
      <c r="C239" s="70"/>
      <c r="D239" s="70"/>
      <c r="E239" s="70"/>
      <c r="F239" s="70"/>
    </row>
    <row r="240" spans="3:6">
      <c r="C240" s="70"/>
      <c r="D240" s="70"/>
      <c r="E240" s="70"/>
      <c r="F240" s="70"/>
    </row>
    <row r="241" spans="3:6">
      <c r="C241" s="70"/>
      <c r="D241" s="70"/>
      <c r="E241" s="70"/>
      <c r="F241" s="70"/>
    </row>
    <row r="242" spans="3:6">
      <c r="C242" s="70"/>
      <c r="D242" s="70"/>
      <c r="E242" s="70"/>
      <c r="F242" s="70"/>
    </row>
    <row r="243" spans="3:6">
      <c r="C243" s="70"/>
      <c r="D243" s="70"/>
      <c r="E243" s="70"/>
      <c r="F243" s="70"/>
    </row>
    <row r="244" spans="3:6">
      <c r="C244" s="70"/>
      <c r="D244" s="70"/>
      <c r="E244" s="70"/>
      <c r="F244" s="70"/>
    </row>
    <row r="245" spans="3:6">
      <c r="C245" s="70"/>
      <c r="D245" s="70"/>
      <c r="E245" s="70"/>
      <c r="F245" s="70"/>
    </row>
    <row r="246" spans="3:6">
      <c r="C246" s="70"/>
      <c r="D246" s="70"/>
      <c r="E246" s="70"/>
      <c r="F246" s="70"/>
    </row>
    <row r="247" spans="3:6">
      <c r="C247" s="70"/>
      <c r="D247" s="70"/>
      <c r="E247" s="70"/>
      <c r="F247" s="70"/>
    </row>
    <row r="248" spans="3:6">
      <c r="C248" s="70"/>
      <c r="D248" s="70"/>
      <c r="E248" s="70"/>
      <c r="F248" s="70"/>
    </row>
    <row r="249" spans="3:6">
      <c r="C249" s="70"/>
      <c r="D249" s="70"/>
      <c r="E249" s="70"/>
      <c r="F249" s="70"/>
    </row>
    <row r="250" spans="3:6">
      <c r="C250" s="70"/>
      <c r="D250" s="70"/>
      <c r="E250" s="70"/>
      <c r="F250" s="70"/>
    </row>
    <row r="251" spans="3:6">
      <c r="C251" s="70"/>
      <c r="D251" s="70"/>
      <c r="E251" s="70"/>
      <c r="F251" s="70"/>
    </row>
    <row r="252" spans="3:6">
      <c r="C252" s="70"/>
      <c r="D252" s="70"/>
      <c r="E252" s="70"/>
      <c r="F252" s="70"/>
    </row>
    <row r="253" spans="3:6">
      <c r="C253" s="70"/>
      <c r="D253" s="70"/>
      <c r="E253" s="70"/>
      <c r="F253" s="70"/>
    </row>
    <row r="254" spans="3:6">
      <c r="C254" s="70"/>
      <c r="D254" s="70"/>
      <c r="E254" s="70"/>
      <c r="F254" s="70"/>
    </row>
    <row r="255" spans="3:6">
      <c r="C255" s="70"/>
      <c r="D255" s="70"/>
      <c r="E255" s="70"/>
      <c r="F255" s="70"/>
    </row>
    <row r="256" spans="3:6">
      <c r="C256" s="70"/>
      <c r="D256" s="70"/>
      <c r="E256" s="70"/>
      <c r="F256" s="70"/>
    </row>
    <row r="257" spans="3:6">
      <c r="C257" s="70"/>
      <c r="D257" s="70"/>
      <c r="E257" s="70"/>
      <c r="F257" s="70"/>
    </row>
    <row r="258" spans="3:6">
      <c r="C258" s="70"/>
      <c r="D258" s="70"/>
      <c r="E258" s="70"/>
      <c r="F258" s="70"/>
    </row>
    <row r="259" spans="3:6">
      <c r="C259" s="70"/>
      <c r="D259" s="70"/>
      <c r="E259" s="70"/>
      <c r="F259" s="70"/>
    </row>
    <row r="260" spans="3:6">
      <c r="C260" s="70"/>
      <c r="D260" s="70"/>
      <c r="E260" s="70"/>
      <c r="F260" s="70"/>
    </row>
    <row r="261" spans="3:6">
      <c r="C261" s="70"/>
      <c r="D261" s="70"/>
      <c r="E261" s="70"/>
      <c r="F261" s="70"/>
    </row>
    <row r="262" spans="3:6">
      <c r="C262" s="70"/>
      <c r="D262" s="70"/>
      <c r="E262" s="70"/>
      <c r="F262" s="70"/>
    </row>
    <row r="263" spans="3:6">
      <c r="C263" s="70"/>
      <c r="D263" s="70"/>
      <c r="E263" s="70"/>
      <c r="F263" s="70"/>
    </row>
    <row r="264" spans="3:6">
      <c r="C264" s="70"/>
      <c r="D264" s="70"/>
      <c r="E264" s="70"/>
      <c r="F264" s="70"/>
    </row>
    <row r="265" spans="3:6">
      <c r="C265" s="70"/>
      <c r="D265" s="70"/>
      <c r="E265" s="70"/>
      <c r="F265" s="70"/>
    </row>
    <row r="266" spans="3:6">
      <c r="C266" s="70"/>
      <c r="D266" s="70"/>
      <c r="E266" s="70"/>
      <c r="F266" s="70"/>
    </row>
    <row r="267" spans="3:6">
      <c r="C267" s="70"/>
      <c r="D267" s="70"/>
      <c r="E267" s="70"/>
      <c r="F267" s="70"/>
    </row>
    <row r="268" spans="3:6">
      <c r="C268" s="70"/>
      <c r="D268" s="70"/>
      <c r="E268" s="70"/>
      <c r="F268" s="70"/>
    </row>
    <row r="269" spans="3:6">
      <c r="C269" s="70"/>
      <c r="D269" s="70"/>
      <c r="E269" s="70"/>
      <c r="F269" s="70"/>
    </row>
    <row r="270" spans="3:6">
      <c r="C270" s="70"/>
      <c r="D270" s="70"/>
      <c r="E270" s="70"/>
      <c r="F270" s="70"/>
    </row>
    <row r="271" spans="3:6">
      <c r="C271" s="70"/>
      <c r="D271" s="70"/>
      <c r="E271" s="70"/>
      <c r="F271" s="70"/>
    </row>
    <row r="272" spans="3:6">
      <c r="C272" s="70"/>
      <c r="D272" s="70"/>
      <c r="E272" s="70"/>
      <c r="F272" s="70"/>
    </row>
    <row r="273" spans="3:6">
      <c r="C273" s="70"/>
      <c r="D273" s="70"/>
      <c r="E273" s="70"/>
      <c r="F273" s="70"/>
    </row>
    <row r="274" spans="3:6">
      <c r="C274" s="70"/>
      <c r="D274" s="70"/>
      <c r="E274" s="70"/>
      <c r="F274" s="70"/>
    </row>
    <row r="275" spans="3:6">
      <c r="C275" s="70"/>
      <c r="D275" s="70"/>
      <c r="E275" s="70"/>
      <c r="F275" s="70"/>
    </row>
    <row r="276" spans="3:6">
      <c r="C276" s="70"/>
      <c r="D276" s="70"/>
      <c r="E276" s="70"/>
      <c r="F276" s="70"/>
    </row>
    <row r="277" spans="3:6">
      <c r="C277" s="70"/>
      <c r="D277" s="70"/>
      <c r="E277" s="70"/>
      <c r="F277" s="70"/>
    </row>
    <row r="278" spans="3:6">
      <c r="C278" s="70"/>
      <c r="D278" s="70"/>
      <c r="E278" s="70"/>
      <c r="F278" s="70"/>
    </row>
    <row r="279" spans="3:6">
      <c r="C279" s="70"/>
      <c r="D279" s="70"/>
      <c r="E279" s="70"/>
      <c r="F279" s="70"/>
    </row>
    <row r="280" spans="3:6">
      <c r="C280" s="70"/>
      <c r="D280" s="70"/>
      <c r="E280" s="70"/>
      <c r="F280" s="70"/>
    </row>
    <row r="281" spans="3:6">
      <c r="C281" s="70"/>
      <c r="D281" s="70"/>
      <c r="E281" s="70"/>
      <c r="F281" s="70"/>
    </row>
    <row r="282" spans="3:6">
      <c r="C282" s="70"/>
      <c r="D282" s="70"/>
      <c r="E282" s="70"/>
      <c r="F282" s="70"/>
    </row>
    <row r="283" spans="3:6">
      <c r="C283" s="70"/>
      <c r="D283" s="70"/>
      <c r="E283" s="70"/>
      <c r="F283" s="70"/>
    </row>
    <row r="284" spans="3:6">
      <c r="C284" s="70"/>
      <c r="D284" s="70"/>
      <c r="E284" s="70"/>
      <c r="F284" s="70"/>
    </row>
    <row r="285" spans="3:6">
      <c r="C285" s="70"/>
      <c r="D285" s="70"/>
      <c r="E285" s="70"/>
      <c r="F285" s="70"/>
    </row>
    <row r="286" spans="3:6">
      <c r="C286" s="70"/>
      <c r="D286" s="70"/>
      <c r="E286" s="70"/>
      <c r="F286" s="70"/>
    </row>
    <row r="287" spans="3:6">
      <c r="C287" s="70"/>
      <c r="D287" s="70"/>
      <c r="E287" s="70"/>
      <c r="F287" s="70"/>
    </row>
    <row r="288" spans="3:6">
      <c r="C288" s="70"/>
      <c r="D288" s="70"/>
      <c r="E288" s="70"/>
      <c r="F288" s="70"/>
    </row>
    <row r="289" spans="3:6">
      <c r="C289" s="70"/>
      <c r="D289" s="70"/>
      <c r="E289" s="70"/>
      <c r="F289" s="70"/>
    </row>
    <row r="290" spans="3:6">
      <c r="C290" s="70"/>
      <c r="D290" s="70"/>
      <c r="E290" s="70"/>
      <c r="F290" s="70"/>
    </row>
    <row r="291" spans="3:6">
      <c r="C291" s="70"/>
      <c r="D291" s="70"/>
      <c r="E291" s="70"/>
      <c r="F291" s="70"/>
    </row>
    <row r="292" spans="3:6">
      <c r="C292" s="70"/>
      <c r="D292" s="70"/>
      <c r="E292" s="70"/>
      <c r="F292" s="70"/>
    </row>
    <row r="293" spans="3:6">
      <c r="C293" s="70"/>
      <c r="D293" s="70"/>
      <c r="E293" s="70"/>
      <c r="F293" s="70"/>
    </row>
    <row r="294" spans="3:6">
      <c r="C294" s="70"/>
      <c r="D294" s="70"/>
      <c r="E294" s="70"/>
      <c r="F294" s="70"/>
    </row>
    <row r="295" spans="3:6">
      <c r="C295" s="70"/>
      <c r="D295" s="70"/>
      <c r="E295" s="70"/>
      <c r="F295" s="70"/>
    </row>
    <row r="296" spans="3:6">
      <c r="C296" s="70"/>
      <c r="D296" s="70"/>
      <c r="E296" s="70"/>
      <c r="F296" s="70"/>
    </row>
    <row r="297" spans="3:6">
      <c r="C297" s="70"/>
      <c r="D297" s="70"/>
      <c r="E297" s="70"/>
      <c r="F297" s="70"/>
    </row>
    <row r="298" spans="3:6">
      <c r="C298" s="70"/>
      <c r="D298" s="70"/>
      <c r="E298" s="70"/>
      <c r="F298" s="70"/>
    </row>
    <row r="299" spans="3:6">
      <c r="C299" s="70"/>
      <c r="D299" s="70"/>
      <c r="E299" s="70"/>
      <c r="F299" s="70"/>
    </row>
    <row r="300" spans="3:6">
      <c r="C300" s="70"/>
      <c r="D300" s="70"/>
      <c r="E300" s="70"/>
      <c r="F300" s="70"/>
    </row>
    <row r="301" spans="3:6">
      <c r="C301" s="70"/>
      <c r="D301" s="70"/>
      <c r="E301" s="70"/>
      <c r="F301" s="70"/>
    </row>
    <row r="302" spans="3:6">
      <c r="C302" s="70"/>
      <c r="D302" s="70"/>
      <c r="E302" s="70"/>
      <c r="F302" s="70"/>
    </row>
    <row r="303" spans="3:6">
      <c r="C303" s="70"/>
      <c r="D303" s="70"/>
      <c r="E303" s="70"/>
      <c r="F303" s="70"/>
    </row>
    <row r="304" spans="3:6">
      <c r="C304" s="70"/>
      <c r="D304" s="70"/>
      <c r="E304" s="70"/>
      <c r="F304" s="70"/>
    </row>
    <row r="305" spans="3:6">
      <c r="C305" s="70"/>
      <c r="D305" s="70"/>
      <c r="E305" s="70"/>
      <c r="F305" s="70"/>
    </row>
    <row r="306" spans="3:6">
      <c r="C306" s="70"/>
      <c r="D306" s="70"/>
      <c r="E306" s="70"/>
      <c r="F306" s="70"/>
    </row>
    <row r="307" spans="3:6">
      <c r="C307" s="70"/>
      <c r="D307" s="70"/>
      <c r="E307" s="70"/>
      <c r="F307" s="70"/>
    </row>
    <row r="308" spans="3:6">
      <c r="C308" s="70"/>
      <c r="D308" s="70"/>
      <c r="E308" s="70"/>
      <c r="F308" s="70"/>
    </row>
    <row r="309" spans="3:6">
      <c r="C309" s="70"/>
      <c r="D309" s="70"/>
      <c r="E309" s="70"/>
      <c r="F309" s="70"/>
    </row>
    <row r="310" spans="3:6">
      <c r="C310" s="70"/>
      <c r="D310" s="70"/>
      <c r="E310" s="70"/>
      <c r="F310" s="70"/>
    </row>
    <row r="311" spans="3:6">
      <c r="C311" s="70"/>
      <c r="D311" s="70"/>
      <c r="E311" s="70"/>
      <c r="F311" s="70"/>
    </row>
    <row r="312" spans="3:6">
      <c r="C312" s="70"/>
      <c r="D312" s="70"/>
      <c r="E312" s="70"/>
      <c r="F312" s="70"/>
    </row>
    <row r="313" spans="3:6">
      <c r="C313" s="70"/>
      <c r="D313" s="70"/>
      <c r="E313" s="70"/>
      <c r="F313" s="70"/>
    </row>
    <row r="314" spans="3:6">
      <c r="C314" s="70"/>
      <c r="D314" s="70"/>
      <c r="E314" s="70"/>
      <c r="F314" s="70"/>
    </row>
    <row r="315" spans="3:6">
      <c r="C315" s="70"/>
      <c r="D315" s="70"/>
      <c r="E315" s="70"/>
      <c r="F315" s="70"/>
    </row>
    <row r="316" spans="3:6">
      <c r="C316" s="70"/>
      <c r="D316" s="70"/>
      <c r="E316" s="70"/>
      <c r="F316" s="70"/>
    </row>
    <row r="317" spans="3:6">
      <c r="C317" s="70"/>
      <c r="D317" s="70"/>
      <c r="E317" s="70"/>
      <c r="F317" s="70"/>
    </row>
    <row r="318" spans="3:6">
      <c r="C318" s="70"/>
      <c r="D318" s="70"/>
      <c r="E318" s="70"/>
      <c r="F318" s="70"/>
    </row>
    <row r="319" spans="3:6">
      <c r="C319" s="70"/>
      <c r="D319" s="70"/>
      <c r="E319" s="70"/>
      <c r="F319" s="70"/>
    </row>
    <row r="320" spans="3:6">
      <c r="C320" s="70"/>
      <c r="D320" s="70"/>
      <c r="E320" s="70"/>
      <c r="F320" s="70"/>
    </row>
    <row r="321" spans="3:6">
      <c r="C321" s="70"/>
      <c r="D321" s="70"/>
      <c r="E321" s="70"/>
      <c r="F321" s="70"/>
    </row>
    <row r="322" spans="3:6">
      <c r="C322" s="70"/>
      <c r="D322" s="70"/>
      <c r="E322" s="70"/>
      <c r="F322" s="70"/>
    </row>
    <row r="323" spans="3:6">
      <c r="C323" s="70"/>
      <c r="D323" s="70"/>
      <c r="E323" s="70"/>
      <c r="F323" s="70"/>
    </row>
    <row r="324" spans="3:6">
      <c r="C324" s="70"/>
      <c r="D324" s="70"/>
      <c r="E324" s="70"/>
      <c r="F324" s="70"/>
    </row>
    <row r="325" spans="3:6">
      <c r="C325" s="70"/>
      <c r="D325" s="70"/>
      <c r="E325" s="70"/>
      <c r="F325" s="70"/>
    </row>
    <row r="326" spans="3:6">
      <c r="C326" s="70"/>
      <c r="D326" s="70"/>
      <c r="E326" s="70"/>
      <c r="F326" s="70"/>
    </row>
    <row r="327" spans="3:6">
      <c r="C327" s="70"/>
      <c r="D327" s="70"/>
      <c r="E327" s="70"/>
      <c r="F327" s="70"/>
    </row>
    <row r="328" spans="3:6">
      <c r="C328" s="70"/>
      <c r="D328" s="70"/>
      <c r="E328" s="70"/>
      <c r="F328" s="70"/>
    </row>
    <row r="329" spans="3:6">
      <c r="C329" s="70"/>
      <c r="D329" s="70"/>
      <c r="E329" s="70"/>
      <c r="F329" s="70"/>
    </row>
    <row r="330" spans="3:6">
      <c r="C330" s="70"/>
      <c r="D330" s="70"/>
      <c r="E330" s="70"/>
      <c r="F330" s="70"/>
    </row>
    <row r="331" spans="3:6">
      <c r="C331" s="70"/>
      <c r="D331" s="70"/>
      <c r="E331" s="70"/>
      <c r="F331" s="70"/>
    </row>
    <row r="332" spans="3:6">
      <c r="C332" s="70"/>
      <c r="D332" s="70"/>
      <c r="E332" s="70"/>
      <c r="F332" s="70"/>
    </row>
    <row r="333" spans="3:6">
      <c r="C333" s="70"/>
      <c r="D333" s="70"/>
      <c r="E333" s="70"/>
      <c r="F333" s="70"/>
    </row>
    <row r="334" spans="3:6">
      <c r="C334" s="70"/>
      <c r="D334" s="70"/>
      <c r="E334" s="70"/>
      <c r="F334" s="70"/>
    </row>
    <row r="335" spans="3:6">
      <c r="C335" s="70"/>
      <c r="D335" s="70"/>
      <c r="E335" s="70"/>
      <c r="F335" s="70"/>
    </row>
    <row r="336" spans="3:6">
      <c r="C336" s="70"/>
      <c r="D336" s="70"/>
      <c r="E336" s="70"/>
      <c r="F336" s="70"/>
    </row>
    <row r="337" spans="3:6">
      <c r="C337" s="70"/>
      <c r="D337" s="70"/>
      <c r="E337" s="70"/>
      <c r="F337" s="70"/>
    </row>
    <row r="338" spans="3:6">
      <c r="C338" s="70"/>
      <c r="D338" s="70"/>
      <c r="E338" s="70"/>
      <c r="F338" s="70"/>
    </row>
    <row r="339" spans="3:6">
      <c r="C339" s="70"/>
      <c r="D339" s="70"/>
      <c r="E339" s="70"/>
      <c r="F339" s="70"/>
    </row>
    <row r="340" spans="3:6">
      <c r="C340" s="70"/>
      <c r="D340" s="70"/>
      <c r="E340" s="70"/>
      <c r="F340" s="70"/>
    </row>
    <row r="341" spans="3:6">
      <c r="C341" s="70"/>
      <c r="D341" s="70"/>
      <c r="E341" s="70"/>
      <c r="F341" s="70"/>
    </row>
    <row r="342" spans="3:6">
      <c r="C342" s="70"/>
      <c r="D342" s="70"/>
      <c r="E342" s="70"/>
      <c r="F342" s="70"/>
    </row>
    <row r="343" spans="3:6">
      <c r="C343" s="70"/>
      <c r="D343" s="70"/>
      <c r="E343" s="70"/>
      <c r="F343" s="70"/>
    </row>
    <row r="344" spans="3:6">
      <c r="C344" s="70"/>
      <c r="D344" s="70"/>
      <c r="E344" s="70"/>
      <c r="F344" s="70"/>
    </row>
    <row r="345" spans="3:6">
      <c r="C345" s="70"/>
      <c r="D345" s="70"/>
      <c r="E345" s="70"/>
      <c r="F345" s="70"/>
    </row>
    <row r="346" spans="3:6">
      <c r="C346" s="70"/>
      <c r="D346" s="70"/>
      <c r="E346" s="70"/>
      <c r="F346" s="70"/>
    </row>
    <row r="347" spans="3:6">
      <c r="C347" s="70"/>
      <c r="D347" s="70"/>
      <c r="E347" s="70"/>
      <c r="F347" s="70"/>
    </row>
    <row r="348" spans="3:6">
      <c r="C348" s="70"/>
      <c r="D348" s="70"/>
      <c r="E348" s="70"/>
      <c r="F348" s="70"/>
    </row>
    <row r="349" spans="3:6">
      <c r="C349" s="70"/>
      <c r="D349" s="70"/>
      <c r="E349" s="70"/>
      <c r="F349" s="70"/>
    </row>
    <row r="350" spans="3:6">
      <c r="C350" s="70"/>
      <c r="D350" s="70"/>
      <c r="E350" s="70"/>
      <c r="F350" s="70"/>
    </row>
    <row r="351" spans="3:6">
      <c r="C351" s="70"/>
      <c r="D351" s="70"/>
      <c r="E351" s="70"/>
      <c r="F351" s="70"/>
    </row>
    <row r="352" spans="3:6">
      <c r="C352" s="70"/>
      <c r="D352" s="70"/>
      <c r="E352" s="70"/>
      <c r="F352" s="70"/>
    </row>
    <row r="353" spans="3:6">
      <c r="C353" s="70"/>
      <c r="D353" s="70"/>
      <c r="E353" s="70"/>
      <c r="F353" s="70"/>
    </row>
    <row r="354" spans="3:6">
      <c r="C354" s="70"/>
      <c r="D354" s="70"/>
      <c r="E354" s="70"/>
      <c r="F354" s="70"/>
    </row>
    <row r="355" spans="3:6">
      <c r="C355" s="70"/>
      <c r="D355" s="70"/>
      <c r="E355" s="70"/>
      <c r="F355" s="70"/>
    </row>
    <row r="356" spans="3:6">
      <c r="C356" s="70"/>
      <c r="D356" s="70"/>
      <c r="E356" s="70"/>
      <c r="F356" s="70"/>
    </row>
    <row r="357" spans="3:6">
      <c r="C357" s="70"/>
      <c r="D357" s="70"/>
      <c r="E357" s="70"/>
      <c r="F357" s="70"/>
    </row>
    <row r="358" spans="3:6">
      <c r="C358" s="70"/>
      <c r="D358" s="70"/>
      <c r="E358" s="70"/>
      <c r="F358" s="70"/>
    </row>
    <row r="359" spans="3:6">
      <c r="C359" s="70"/>
      <c r="D359" s="70"/>
      <c r="E359" s="70"/>
      <c r="F359" s="70"/>
    </row>
    <row r="360" spans="3:6">
      <c r="C360" s="70"/>
      <c r="D360" s="70"/>
      <c r="E360" s="70"/>
      <c r="F360" s="70"/>
    </row>
    <row r="361" spans="3:6">
      <c r="C361" s="70"/>
      <c r="D361" s="70"/>
      <c r="E361" s="70"/>
      <c r="F361" s="70"/>
    </row>
    <row r="362" spans="3:6">
      <c r="C362" s="70"/>
      <c r="D362" s="70"/>
      <c r="E362" s="70"/>
      <c r="F362" s="70"/>
    </row>
    <row r="363" spans="3:6">
      <c r="C363" s="70"/>
      <c r="D363" s="70"/>
      <c r="E363" s="70"/>
      <c r="F363" s="70"/>
    </row>
    <row r="364" spans="3:6">
      <c r="C364" s="70"/>
      <c r="D364" s="70"/>
      <c r="E364" s="70"/>
      <c r="F364" s="70"/>
    </row>
    <row r="365" spans="3:6">
      <c r="C365" s="70"/>
      <c r="D365" s="70"/>
      <c r="E365" s="70"/>
      <c r="F365" s="70"/>
    </row>
    <row r="366" spans="3:6">
      <c r="C366" s="70"/>
      <c r="D366" s="70"/>
      <c r="E366" s="70"/>
      <c r="F366" s="70"/>
    </row>
    <row r="367" spans="3:6">
      <c r="C367" s="70"/>
      <c r="D367" s="70"/>
      <c r="E367" s="70"/>
      <c r="F367" s="70"/>
    </row>
    <row r="368" spans="3:6">
      <c r="C368" s="70"/>
      <c r="D368" s="70"/>
      <c r="E368" s="70"/>
      <c r="F368" s="70"/>
    </row>
    <row r="369" spans="3:6">
      <c r="C369" s="70"/>
      <c r="D369" s="70"/>
      <c r="E369" s="70"/>
      <c r="F369" s="70"/>
    </row>
    <row r="370" spans="3:6">
      <c r="C370" s="70"/>
      <c r="D370" s="70"/>
      <c r="E370" s="70"/>
      <c r="F370" s="70"/>
    </row>
    <row r="371" spans="3:6">
      <c r="C371" s="70"/>
      <c r="D371" s="70"/>
      <c r="E371" s="70"/>
      <c r="F371" s="70"/>
    </row>
    <row r="372" spans="3:6">
      <c r="C372" s="70"/>
      <c r="D372" s="70"/>
      <c r="E372" s="70"/>
      <c r="F372" s="70"/>
    </row>
    <row r="373" spans="3:6">
      <c r="C373" s="70"/>
      <c r="D373" s="70"/>
      <c r="E373" s="70"/>
      <c r="F373" s="70"/>
    </row>
    <row r="374" spans="3:6">
      <c r="C374" s="70"/>
      <c r="D374" s="70"/>
      <c r="E374" s="70"/>
      <c r="F374" s="70"/>
    </row>
    <row r="375" spans="3:6">
      <c r="C375" s="70"/>
      <c r="D375" s="70"/>
      <c r="E375" s="70"/>
      <c r="F375" s="70"/>
    </row>
    <row r="376" spans="3:6">
      <c r="C376" s="70"/>
      <c r="D376" s="70"/>
      <c r="E376" s="70"/>
      <c r="F376" s="70"/>
    </row>
    <row r="377" spans="3:6">
      <c r="C377" s="70"/>
      <c r="D377" s="70"/>
      <c r="E377" s="70"/>
      <c r="F377" s="70"/>
    </row>
    <row r="378" spans="3:6">
      <c r="C378" s="70"/>
      <c r="D378" s="70"/>
      <c r="E378" s="70"/>
      <c r="F378" s="70"/>
    </row>
    <row r="379" spans="3:6">
      <c r="C379" s="70"/>
      <c r="D379" s="70"/>
      <c r="E379" s="70"/>
      <c r="F379" s="70"/>
    </row>
    <row r="380" spans="3:6">
      <c r="C380" s="70"/>
      <c r="D380" s="70"/>
      <c r="E380" s="70"/>
      <c r="F380" s="70"/>
    </row>
    <row r="381" spans="3:6">
      <c r="C381" s="70"/>
      <c r="D381" s="70"/>
      <c r="E381" s="70"/>
      <c r="F381" s="70"/>
    </row>
    <row r="382" spans="3:6">
      <c r="C382" s="70"/>
      <c r="D382" s="70"/>
      <c r="E382" s="70"/>
      <c r="F382" s="70"/>
    </row>
    <row r="383" spans="3:6">
      <c r="C383" s="70"/>
      <c r="D383" s="70"/>
      <c r="E383" s="70"/>
      <c r="F383" s="70"/>
    </row>
    <row r="384" spans="3:6">
      <c r="C384" s="70"/>
      <c r="D384" s="70"/>
      <c r="E384" s="70"/>
      <c r="F384" s="70"/>
    </row>
    <row r="385" spans="3:6">
      <c r="C385" s="70"/>
      <c r="D385" s="70"/>
      <c r="E385" s="70"/>
      <c r="F385" s="70"/>
    </row>
    <row r="386" spans="3:6">
      <c r="C386" s="70"/>
      <c r="D386" s="70"/>
      <c r="E386" s="70"/>
      <c r="F386" s="70"/>
    </row>
    <row r="387" spans="3:6">
      <c r="C387" s="70"/>
      <c r="D387" s="70"/>
      <c r="E387" s="70"/>
      <c r="F387" s="70"/>
    </row>
    <row r="388" spans="3:6">
      <c r="C388" s="70"/>
      <c r="D388" s="70"/>
      <c r="E388" s="70"/>
      <c r="F388" s="70"/>
    </row>
    <row r="389" spans="3:6">
      <c r="C389" s="70"/>
      <c r="D389" s="70"/>
      <c r="E389" s="70"/>
      <c r="F389" s="70"/>
    </row>
    <row r="390" spans="3:6">
      <c r="C390" s="70"/>
      <c r="D390" s="70"/>
      <c r="E390" s="70"/>
      <c r="F390" s="70"/>
    </row>
    <row r="391" spans="3:6">
      <c r="C391" s="70"/>
      <c r="D391" s="70"/>
      <c r="E391" s="70"/>
      <c r="F391" s="70"/>
    </row>
    <row r="392" spans="3:6">
      <c r="C392" s="70"/>
      <c r="D392" s="70"/>
      <c r="E392" s="70"/>
      <c r="F392" s="70"/>
    </row>
    <row r="393" spans="3:6">
      <c r="C393" s="70"/>
      <c r="D393" s="70"/>
      <c r="E393" s="70"/>
      <c r="F393" s="70"/>
    </row>
    <row r="394" spans="3:6">
      <c r="C394" s="70"/>
      <c r="D394" s="70"/>
      <c r="E394" s="70"/>
      <c r="F394" s="70"/>
    </row>
    <row r="395" spans="3:6">
      <c r="C395" s="70"/>
      <c r="D395" s="70"/>
      <c r="E395" s="70"/>
      <c r="F395" s="70"/>
    </row>
    <row r="396" spans="3:6">
      <c r="C396" s="70"/>
      <c r="D396" s="70"/>
      <c r="E396" s="70"/>
      <c r="F396" s="70"/>
    </row>
    <row r="397" spans="3:6">
      <c r="C397" s="70"/>
      <c r="D397" s="70"/>
      <c r="E397" s="70"/>
      <c r="F397" s="70"/>
    </row>
    <row r="398" spans="3:6">
      <c r="C398" s="70"/>
      <c r="D398" s="70"/>
      <c r="E398" s="70"/>
      <c r="F398" s="70"/>
    </row>
    <row r="399" spans="3:6">
      <c r="C399" s="70"/>
      <c r="D399" s="70"/>
      <c r="E399" s="70"/>
      <c r="F399" s="70"/>
    </row>
    <row r="400" spans="3:6">
      <c r="C400" s="70"/>
      <c r="D400" s="70"/>
      <c r="E400" s="70"/>
      <c r="F400" s="70"/>
    </row>
    <row r="401" spans="3:6">
      <c r="C401" s="70"/>
      <c r="D401" s="70"/>
      <c r="E401" s="70"/>
      <c r="F401" s="70"/>
    </row>
    <row r="402" spans="3:6">
      <c r="C402" s="70"/>
      <c r="D402" s="70"/>
      <c r="E402" s="70"/>
      <c r="F402" s="70"/>
    </row>
    <row r="403" spans="3:6">
      <c r="C403" s="70"/>
      <c r="D403" s="70"/>
      <c r="E403" s="70"/>
      <c r="F403" s="70"/>
    </row>
    <row r="404" spans="3:6">
      <c r="C404" s="70"/>
      <c r="D404" s="70"/>
      <c r="E404" s="70"/>
      <c r="F404" s="70"/>
    </row>
    <row r="405" spans="3:6">
      <c r="C405" s="70"/>
      <c r="D405" s="70"/>
      <c r="E405" s="70"/>
      <c r="F405" s="70"/>
    </row>
    <row r="406" spans="3:6">
      <c r="C406" s="70"/>
      <c r="D406" s="70"/>
      <c r="E406" s="70"/>
      <c r="F406" s="70"/>
    </row>
    <row r="407" spans="3:6">
      <c r="C407" s="70"/>
      <c r="D407" s="70"/>
      <c r="E407" s="70"/>
      <c r="F407" s="70"/>
    </row>
    <row r="408" spans="3:6">
      <c r="C408" s="70"/>
      <c r="D408" s="70"/>
      <c r="E408" s="70"/>
      <c r="F408" s="70"/>
    </row>
    <row r="409" spans="3:6">
      <c r="C409" s="70"/>
      <c r="D409" s="70"/>
      <c r="E409" s="70"/>
      <c r="F409" s="70"/>
    </row>
    <row r="410" spans="3:6">
      <c r="C410" s="70"/>
      <c r="D410" s="70"/>
      <c r="E410" s="70"/>
      <c r="F410" s="70"/>
    </row>
    <row r="411" spans="3:6">
      <c r="C411" s="70"/>
      <c r="D411" s="70"/>
      <c r="E411" s="70"/>
      <c r="F411" s="70"/>
    </row>
    <row r="412" spans="3:6">
      <c r="C412" s="70"/>
      <c r="D412" s="70"/>
      <c r="E412" s="70"/>
      <c r="F412" s="70"/>
    </row>
    <row r="413" spans="3:6">
      <c r="C413" s="70"/>
      <c r="D413" s="70"/>
      <c r="E413" s="70"/>
      <c r="F413" s="70"/>
    </row>
    <row r="414" spans="3:6">
      <c r="C414" s="70"/>
      <c r="D414" s="70"/>
      <c r="E414" s="70"/>
      <c r="F414" s="70"/>
    </row>
    <row r="415" spans="3:6">
      <c r="C415" s="70"/>
      <c r="D415" s="70"/>
      <c r="E415" s="70"/>
      <c r="F415" s="70"/>
    </row>
    <row r="416" spans="3:6">
      <c r="C416" s="70"/>
      <c r="D416" s="70"/>
      <c r="E416" s="70"/>
      <c r="F416" s="70"/>
    </row>
    <row r="417" spans="3:6">
      <c r="C417" s="70"/>
      <c r="D417" s="70"/>
      <c r="E417" s="70"/>
      <c r="F417" s="70"/>
    </row>
    <row r="418" spans="3:6">
      <c r="C418" s="70"/>
      <c r="D418" s="70"/>
      <c r="E418" s="70"/>
      <c r="F418" s="70"/>
    </row>
    <row r="419" spans="3:6">
      <c r="C419" s="70"/>
      <c r="D419" s="70"/>
      <c r="E419" s="70"/>
      <c r="F419" s="70"/>
    </row>
    <row r="420" spans="3:6">
      <c r="C420" s="70"/>
      <c r="D420" s="70"/>
      <c r="E420" s="70"/>
      <c r="F420" s="70"/>
    </row>
    <row r="421" spans="3:6">
      <c r="C421" s="70"/>
      <c r="D421" s="70"/>
      <c r="E421" s="70"/>
      <c r="F421" s="70"/>
    </row>
    <row r="422" spans="3:6">
      <c r="C422" s="70"/>
      <c r="D422" s="70"/>
      <c r="E422" s="70"/>
      <c r="F422" s="70"/>
    </row>
    <row r="423" spans="3:6">
      <c r="C423" s="70"/>
      <c r="D423" s="70"/>
      <c r="E423" s="70"/>
      <c r="F423" s="70"/>
    </row>
    <row r="424" spans="3:6">
      <c r="C424" s="70"/>
      <c r="D424" s="70"/>
      <c r="E424" s="70"/>
      <c r="F424" s="70"/>
    </row>
    <row r="425" spans="3:6">
      <c r="C425" s="70"/>
      <c r="D425" s="70"/>
      <c r="E425" s="70"/>
      <c r="F425" s="70"/>
    </row>
    <row r="426" spans="3:6">
      <c r="C426" s="70"/>
      <c r="D426" s="70"/>
      <c r="E426" s="70"/>
      <c r="F426" s="70"/>
    </row>
    <row r="427" spans="3:6">
      <c r="C427" s="70"/>
      <c r="D427" s="70"/>
      <c r="E427" s="70"/>
      <c r="F427" s="70"/>
    </row>
    <row r="428" spans="3:6">
      <c r="C428" s="70"/>
      <c r="D428" s="70"/>
      <c r="E428" s="70"/>
      <c r="F428" s="70"/>
    </row>
    <row r="429" spans="3:6">
      <c r="C429" s="70"/>
      <c r="D429" s="70"/>
      <c r="E429" s="70"/>
      <c r="F429" s="70"/>
    </row>
    <row r="430" spans="3:6">
      <c r="C430" s="70"/>
      <c r="D430" s="70"/>
      <c r="E430" s="70"/>
      <c r="F430" s="70"/>
    </row>
    <row r="431" spans="3:6">
      <c r="C431" s="70"/>
      <c r="D431" s="70"/>
      <c r="E431" s="70"/>
      <c r="F431" s="70"/>
    </row>
    <row r="432" spans="3:6">
      <c r="C432" s="70"/>
      <c r="D432" s="70"/>
      <c r="E432" s="70"/>
      <c r="F432" s="70"/>
    </row>
    <row r="433" spans="3:6">
      <c r="C433" s="70"/>
      <c r="D433" s="70"/>
      <c r="E433" s="70"/>
      <c r="F433" s="70"/>
    </row>
    <row r="434" spans="3:6">
      <c r="C434" s="70"/>
      <c r="D434" s="70"/>
      <c r="E434" s="70"/>
      <c r="F434" s="70"/>
    </row>
    <row r="435" spans="3:6">
      <c r="C435" s="70"/>
      <c r="D435" s="70"/>
      <c r="E435" s="70"/>
      <c r="F435" s="70"/>
    </row>
    <row r="436" spans="3:6">
      <c r="C436" s="70"/>
      <c r="D436" s="70"/>
      <c r="E436" s="70"/>
      <c r="F436" s="70"/>
    </row>
    <row r="437" spans="3:6">
      <c r="C437" s="70"/>
      <c r="D437" s="70"/>
      <c r="E437" s="70"/>
      <c r="F437" s="70"/>
    </row>
    <row r="438" spans="3:6">
      <c r="C438" s="70"/>
      <c r="D438" s="70"/>
      <c r="E438" s="70"/>
      <c r="F438" s="70"/>
    </row>
    <row r="439" spans="3:6">
      <c r="C439" s="70"/>
      <c r="D439" s="70"/>
      <c r="E439" s="70"/>
      <c r="F439" s="70"/>
    </row>
    <row r="440" spans="3:6">
      <c r="C440" s="70"/>
      <c r="D440" s="70"/>
      <c r="E440" s="70"/>
      <c r="F440" s="70"/>
    </row>
    <row r="441" spans="3:6">
      <c r="C441" s="70"/>
      <c r="D441" s="70"/>
      <c r="E441" s="70"/>
      <c r="F441" s="70"/>
    </row>
    <row r="442" spans="3:6">
      <c r="C442" s="70"/>
      <c r="D442" s="70"/>
      <c r="E442" s="70"/>
      <c r="F442" s="70"/>
    </row>
    <row r="443" spans="3:6">
      <c r="C443" s="70"/>
      <c r="D443" s="70"/>
      <c r="E443" s="70"/>
      <c r="F443" s="70"/>
    </row>
    <row r="444" spans="3:6">
      <c r="C444" s="70"/>
      <c r="D444" s="70"/>
      <c r="E444" s="70"/>
      <c r="F444" s="70"/>
    </row>
    <row r="445" spans="3:6">
      <c r="C445" s="70"/>
      <c r="D445" s="70"/>
      <c r="E445" s="70"/>
      <c r="F445" s="70"/>
    </row>
    <row r="446" spans="3:6">
      <c r="C446" s="70"/>
      <c r="D446" s="70"/>
      <c r="E446" s="70"/>
      <c r="F446" s="70"/>
    </row>
    <row r="447" spans="3:6">
      <c r="C447" s="70"/>
      <c r="D447" s="70"/>
      <c r="E447" s="70"/>
      <c r="F447" s="70"/>
    </row>
    <row r="448" spans="3:6">
      <c r="C448" s="70"/>
      <c r="D448" s="70"/>
      <c r="E448" s="70"/>
      <c r="F448" s="70"/>
    </row>
    <row r="449" spans="3:6">
      <c r="C449" s="70"/>
      <c r="D449" s="70"/>
      <c r="E449" s="70"/>
      <c r="F449" s="70"/>
    </row>
    <row r="450" spans="3:6">
      <c r="C450" s="70"/>
      <c r="D450" s="70"/>
      <c r="E450" s="70"/>
      <c r="F450" s="70"/>
    </row>
    <row r="451" spans="3:6">
      <c r="C451" s="70"/>
      <c r="D451" s="70"/>
      <c r="E451" s="70"/>
      <c r="F451" s="70"/>
    </row>
    <row r="452" spans="3:6">
      <c r="C452" s="70"/>
      <c r="D452" s="70"/>
      <c r="E452" s="70"/>
      <c r="F452" s="70"/>
    </row>
    <row r="453" spans="3:6">
      <c r="C453" s="70"/>
      <c r="D453" s="70"/>
      <c r="E453" s="70"/>
      <c r="F453" s="70"/>
    </row>
    <row r="454" spans="3:6">
      <c r="C454" s="70"/>
      <c r="D454" s="70"/>
      <c r="E454" s="70"/>
      <c r="F454" s="70"/>
    </row>
    <row r="455" spans="3:6">
      <c r="C455" s="70"/>
      <c r="D455" s="70"/>
      <c r="E455" s="70"/>
      <c r="F455" s="70"/>
    </row>
    <row r="456" spans="3:6">
      <c r="C456" s="70"/>
      <c r="D456" s="70"/>
      <c r="E456" s="70"/>
      <c r="F456" s="70"/>
    </row>
    <row r="457" spans="3:6">
      <c r="C457" s="70"/>
      <c r="D457" s="70"/>
      <c r="E457" s="70"/>
      <c r="F457" s="70"/>
    </row>
    <row r="458" spans="3:6">
      <c r="C458" s="70"/>
      <c r="D458" s="70"/>
      <c r="E458" s="70"/>
      <c r="F458" s="70"/>
    </row>
    <row r="459" spans="3:6">
      <c r="C459" s="70"/>
      <c r="D459" s="70"/>
      <c r="E459" s="70"/>
      <c r="F459" s="70"/>
    </row>
    <row r="460" spans="3:6">
      <c r="C460" s="70"/>
      <c r="D460" s="70"/>
      <c r="E460" s="70"/>
      <c r="F460" s="70"/>
    </row>
    <row r="461" spans="3:6">
      <c r="C461" s="70"/>
      <c r="D461" s="70"/>
      <c r="E461" s="70"/>
      <c r="F461" s="70"/>
    </row>
    <row r="462" spans="3:6">
      <c r="C462" s="70"/>
      <c r="D462" s="70"/>
      <c r="E462" s="70"/>
      <c r="F462" s="70"/>
    </row>
    <row r="463" spans="3:6">
      <c r="C463" s="70"/>
      <c r="D463" s="70"/>
      <c r="E463" s="70"/>
      <c r="F463" s="70"/>
    </row>
    <row r="464" spans="3:6">
      <c r="C464" s="70"/>
      <c r="D464" s="70"/>
      <c r="E464" s="70"/>
      <c r="F464" s="70"/>
    </row>
    <row r="465" spans="3:6">
      <c r="C465" s="70"/>
      <c r="D465" s="70"/>
      <c r="E465" s="70"/>
      <c r="F465" s="70"/>
    </row>
    <row r="466" spans="3:6">
      <c r="C466" s="70"/>
      <c r="D466" s="70"/>
      <c r="E466" s="70"/>
      <c r="F466" s="70"/>
    </row>
    <row r="467" spans="3:6">
      <c r="C467" s="70"/>
      <c r="D467" s="70"/>
      <c r="E467" s="70"/>
      <c r="F467" s="70"/>
    </row>
    <row r="468" spans="3:6">
      <c r="C468" s="70"/>
      <c r="D468" s="70"/>
      <c r="E468" s="70"/>
      <c r="F468" s="70"/>
    </row>
    <row r="469" spans="3:6">
      <c r="C469" s="70"/>
      <c r="D469" s="70"/>
      <c r="E469" s="70"/>
      <c r="F469" s="70"/>
    </row>
    <row r="470" spans="3:6">
      <c r="C470" s="70"/>
      <c r="D470" s="70"/>
      <c r="E470" s="70"/>
      <c r="F470" s="70"/>
    </row>
    <row r="471" spans="3:6">
      <c r="C471" s="70"/>
      <c r="D471" s="70"/>
      <c r="E471" s="70"/>
      <c r="F471" s="70"/>
    </row>
    <row r="472" spans="3:6">
      <c r="C472" s="70"/>
      <c r="D472" s="70"/>
      <c r="E472" s="70"/>
      <c r="F472" s="70"/>
    </row>
    <row r="473" spans="3:6">
      <c r="C473" s="70"/>
      <c r="D473" s="70"/>
      <c r="E473" s="70"/>
      <c r="F473" s="70"/>
    </row>
    <row r="474" spans="3:6">
      <c r="C474" s="70"/>
      <c r="D474" s="70"/>
      <c r="E474" s="70"/>
      <c r="F474" s="70"/>
    </row>
    <row r="475" spans="3:6">
      <c r="C475" s="70"/>
      <c r="D475" s="70"/>
      <c r="E475" s="70"/>
      <c r="F475" s="70"/>
    </row>
    <row r="476" spans="3:6">
      <c r="C476" s="70"/>
      <c r="D476" s="70"/>
      <c r="E476" s="70"/>
      <c r="F476" s="70"/>
    </row>
    <row r="477" spans="3:6">
      <c r="C477" s="70"/>
      <c r="D477" s="70"/>
      <c r="E477" s="70"/>
      <c r="F477" s="70"/>
    </row>
    <row r="478" spans="3:6">
      <c r="C478" s="70"/>
      <c r="D478" s="70"/>
      <c r="E478" s="70"/>
      <c r="F478" s="70"/>
    </row>
    <row r="479" spans="3:6">
      <c r="C479" s="70"/>
      <c r="D479" s="70"/>
      <c r="E479" s="70"/>
      <c r="F479" s="70"/>
    </row>
    <row r="480" spans="3:6">
      <c r="C480" s="70"/>
      <c r="D480" s="70"/>
      <c r="E480" s="70"/>
      <c r="F480" s="70"/>
    </row>
    <row r="481" spans="3:6">
      <c r="C481" s="70"/>
      <c r="D481" s="70"/>
      <c r="E481" s="70"/>
      <c r="F481" s="70"/>
    </row>
    <row r="482" spans="3:6">
      <c r="C482" s="70"/>
      <c r="D482" s="70"/>
      <c r="E482" s="70"/>
      <c r="F482" s="70"/>
    </row>
    <row r="483" spans="3:6">
      <c r="C483" s="70"/>
      <c r="D483" s="70"/>
      <c r="E483" s="70"/>
      <c r="F483" s="70"/>
    </row>
    <row r="484" spans="3:6">
      <c r="C484" s="70"/>
      <c r="D484" s="70"/>
      <c r="E484" s="70"/>
      <c r="F484" s="70"/>
    </row>
    <row r="485" spans="3:6">
      <c r="C485" s="70"/>
      <c r="D485" s="70"/>
      <c r="E485" s="70"/>
      <c r="F485" s="70"/>
    </row>
    <row r="486" spans="3:6">
      <c r="C486" s="70"/>
      <c r="D486" s="70"/>
      <c r="E486" s="70"/>
      <c r="F486" s="70"/>
    </row>
    <row r="487" spans="3:6">
      <c r="C487" s="70"/>
      <c r="D487" s="70"/>
      <c r="E487" s="70"/>
      <c r="F487" s="70"/>
    </row>
    <row r="488" spans="3:6">
      <c r="C488" s="70"/>
      <c r="D488" s="70"/>
      <c r="E488" s="70"/>
      <c r="F488" s="70"/>
    </row>
    <row r="489" spans="3:6">
      <c r="C489" s="70"/>
      <c r="D489" s="70"/>
      <c r="E489" s="70"/>
      <c r="F489" s="70"/>
    </row>
    <row r="490" spans="3:6">
      <c r="C490" s="70"/>
      <c r="D490" s="70"/>
      <c r="E490" s="70"/>
      <c r="F490" s="70"/>
    </row>
    <row r="491" spans="3:6">
      <c r="C491" s="70"/>
      <c r="D491" s="70"/>
      <c r="E491" s="70"/>
      <c r="F491" s="70"/>
    </row>
    <row r="492" spans="3:6">
      <c r="C492" s="70"/>
      <c r="D492" s="70"/>
      <c r="E492" s="70"/>
      <c r="F492" s="70"/>
    </row>
    <row r="493" spans="3:6">
      <c r="C493" s="70"/>
      <c r="D493" s="70"/>
      <c r="E493" s="70"/>
      <c r="F493" s="70"/>
    </row>
    <row r="494" spans="3:6">
      <c r="C494" s="70"/>
      <c r="D494" s="70"/>
      <c r="E494" s="70"/>
      <c r="F494" s="70"/>
    </row>
    <row r="495" spans="3:6">
      <c r="C495" s="70"/>
      <c r="D495" s="70"/>
      <c r="E495" s="70"/>
      <c r="F495" s="70"/>
    </row>
    <row r="496" spans="3:6">
      <c r="C496" s="70"/>
      <c r="D496" s="70"/>
      <c r="E496" s="70"/>
      <c r="F496" s="70"/>
    </row>
    <row r="497" spans="3:6">
      <c r="C497" s="70"/>
      <c r="D497" s="70"/>
      <c r="E497" s="70"/>
      <c r="F497" s="70"/>
    </row>
    <row r="498" spans="3:6">
      <c r="C498" s="70"/>
      <c r="D498" s="70"/>
      <c r="E498" s="70"/>
      <c r="F498" s="70"/>
    </row>
    <row r="499" spans="3:6">
      <c r="C499" s="70"/>
      <c r="D499" s="70"/>
      <c r="E499" s="70"/>
      <c r="F499" s="70"/>
    </row>
    <row r="500" spans="3:6">
      <c r="C500" s="70"/>
      <c r="D500" s="70"/>
      <c r="E500" s="70"/>
      <c r="F500" s="70"/>
    </row>
    <row r="501" spans="3:6">
      <c r="C501" s="70"/>
      <c r="D501" s="70"/>
      <c r="E501" s="70"/>
      <c r="F501" s="70"/>
    </row>
    <row r="502" spans="3:6">
      <c r="C502" s="70"/>
      <c r="D502" s="70"/>
      <c r="E502" s="70"/>
      <c r="F502" s="70"/>
    </row>
    <row r="503" spans="3:6">
      <c r="C503" s="70"/>
      <c r="D503" s="70"/>
      <c r="E503" s="70"/>
      <c r="F503" s="70"/>
    </row>
    <row r="504" spans="3:6">
      <c r="C504" s="70"/>
      <c r="D504" s="70"/>
      <c r="E504" s="70"/>
      <c r="F504" s="70"/>
    </row>
    <row r="505" spans="3:6">
      <c r="C505" s="70"/>
      <c r="D505" s="70"/>
      <c r="E505" s="70"/>
      <c r="F505" s="70"/>
    </row>
    <row r="506" spans="3:6">
      <c r="C506" s="70"/>
      <c r="D506" s="70"/>
      <c r="E506" s="70"/>
      <c r="F506" s="70"/>
    </row>
    <row r="507" spans="3:6">
      <c r="C507" s="70"/>
      <c r="D507" s="70"/>
      <c r="E507" s="70"/>
      <c r="F507" s="70"/>
    </row>
    <row r="508" spans="3:6">
      <c r="C508" s="70"/>
      <c r="D508" s="70"/>
      <c r="E508" s="70"/>
      <c r="F508" s="70"/>
    </row>
    <row r="509" spans="3:6">
      <c r="C509" s="70"/>
      <c r="D509" s="70"/>
      <c r="E509" s="70"/>
      <c r="F509" s="70"/>
    </row>
    <row r="510" spans="3:6">
      <c r="C510" s="70"/>
      <c r="D510" s="70"/>
      <c r="E510" s="70"/>
      <c r="F510" s="70"/>
    </row>
    <row r="511" spans="3:6">
      <c r="C511" s="70"/>
      <c r="D511" s="70"/>
      <c r="E511" s="70"/>
      <c r="F511" s="70"/>
    </row>
    <row r="512" spans="3:6">
      <c r="C512" s="70"/>
      <c r="D512" s="70"/>
      <c r="E512" s="70"/>
      <c r="F512" s="70"/>
    </row>
    <row r="513" spans="3:6">
      <c r="C513" s="70"/>
      <c r="D513" s="70"/>
      <c r="E513" s="70"/>
      <c r="F513" s="70"/>
    </row>
    <row r="514" spans="3:6">
      <c r="C514" s="70"/>
      <c r="D514" s="70"/>
      <c r="E514" s="70"/>
      <c r="F514" s="70"/>
    </row>
    <row r="515" spans="3:6">
      <c r="C515" s="70"/>
      <c r="D515" s="70"/>
      <c r="E515" s="70"/>
      <c r="F515" s="70"/>
    </row>
    <row r="516" spans="3:6">
      <c r="C516" s="70"/>
      <c r="D516" s="70"/>
      <c r="E516" s="70"/>
      <c r="F516" s="70"/>
    </row>
    <row r="517" spans="3:6">
      <c r="C517" s="70"/>
      <c r="D517" s="70"/>
      <c r="E517" s="70"/>
      <c r="F517" s="70"/>
    </row>
    <row r="518" spans="3:6">
      <c r="C518" s="70"/>
      <c r="D518" s="70"/>
      <c r="E518" s="70"/>
      <c r="F518" s="70"/>
    </row>
    <row r="519" spans="3:6">
      <c r="C519" s="70"/>
      <c r="D519" s="70"/>
      <c r="E519" s="70"/>
      <c r="F519" s="70"/>
    </row>
    <row r="520" spans="3:6">
      <c r="C520" s="70"/>
      <c r="D520" s="70"/>
      <c r="E520" s="70"/>
      <c r="F520" s="70"/>
    </row>
    <row r="521" spans="3:6">
      <c r="C521" s="70"/>
      <c r="D521" s="70"/>
      <c r="E521" s="70"/>
      <c r="F521" s="70"/>
    </row>
    <row r="522" spans="3:6">
      <c r="C522" s="70"/>
      <c r="D522" s="70"/>
      <c r="E522" s="70"/>
      <c r="F522" s="70"/>
    </row>
    <row r="523" spans="3:6">
      <c r="C523" s="70"/>
      <c r="D523" s="70"/>
      <c r="E523" s="70"/>
      <c r="F523" s="70"/>
    </row>
    <row r="524" spans="3:6">
      <c r="C524" s="70"/>
      <c r="D524" s="70"/>
      <c r="E524" s="70"/>
      <c r="F524" s="70"/>
    </row>
    <row r="525" spans="3:6">
      <c r="C525" s="70"/>
      <c r="D525" s="70"/>
      <c r="E525" s="70"/>
      <c r="F525" s="70"/>
    </row>
    <row r="526" spans="3:6">
      <c r="C526" s="70"/>
      <c r="D526" s="70"/>
      <c r="E526" s="70"/>
      <c r="F526" s="70"/>
    </row>
    <row r="527" spans="3:6">
      <c r="C527" s="70"/>
      <c r="D527" s="70"/>
      <c r="E527" s="70"/>
      <c r="F527" s="70"/>
    </row>
    <row r="528" spans="3:6">
      <c r="C528" s="70"/>
      <c r="D528" s="70"/>
      <c r="E528" s="70"/>
      <c r="F528" s="70"/>
    </row>
    <row r="529" spans="3:6">
      <c r="C529" s="70"/>
      <c r="D529" s="70"/>
      <c r="E529" s="70"/>
      <c r="F529" s="70"/>
    </row>
    <row r="530" spans="3:6">
      <c r="C530" s="70"/>
      <c r="D530" s="70"/>
      <c r="E530" s="70"/>
      <c r="F530" s="70"/>
    </row>
    <row r="531" spans="3:6">
      <c r="C531" s="70"/>
      <c r="D531" s="70"/>
      <c r="E531" s="70"/>
      <c r="F531" s="70"/>
    </row>
    <row r="532" spans="3:6">
      <c r="C532" s="70"/>
      <c r="D532" s="70"/>
      <c r="E532" s="70"/>
      <c r="F532" s="70"/>
    </row>
    <row r="533" spans="3:6">
      <c r="C533" s="70"/>
      <c r="D533" s="70"/>
      <c r="E533" s="70"/>
      <c r="F533" s="70"/>
    </row>
    <row r="534" spans="3:6">
      <c r="C534" s="70"/>
      <c r="D534" s="70"/>
      <c r="E534" s="70"/>
      <c r="F534" s="70"/>
    </row>
    <row r="535" spans="3:6">
      <c r="C535" s="70"/>
      <c r="D535" s="70"/>
      <c r="E535" s="70"/>
      <c r="F535" s="70"/>
    </row>
    <row r="536" spans="3:6">
      <c r="C536" s="70"/>
      <c r="D536" s="70"/>
      <c r="E536" s="70"/>
      <c r="F536" s="70"/>
    </row>
    <row r="537" spans="3:6">
      <c r="C537" s="70"/>
      <c r="D537" s="70"/>
      <c r="E537" s="70"/>
      <c r="F537" s="70"/>
    </row>
    <row r="538" spans="3:6">
      <c r="C538" s="70"/>
      <c r="D538" s="70"/>
      <c r="E538" s="70"/>
      <c r="F538" s="70"/>
    </row>
    <row r="539" spans="3:6">
      <c r="C539" s="70"/>
      <c r="D539" s="70"/>
      <c r="E539" s="70"/>
      <c r="F539" s="70"/>
    </row>
    <row r="540" spans="3:6">
      <c r="C540" s="70"/>
      <c r="D540" s="70"/>
      <c r="E540" s="70"/>
      <c r="F540" s="70"/>
    </row>
    <row r="541" spans="3:6">
      <c r="C541" s="70"/>
      <c r="D541" s="70"/>
      <c r="E541" s="70"/>
      <c r="F541" s="70"/>
    </row>
    <row r="542" spans="3:6">
      <c r="C542" s="70"/>
      <c r="D542" s="70"/>
      <c r="E542" s="70"/>
      <c r="F542" s="70"/>
    </row>
    <row r="543" spans="3:6">
      <c r="C543" s="70"/>
      <c r="D543" s="70"/>
      <c r="E543" s="70"/>
      <c r="F543" s="70"/>
    </row>
    <row r="544" spans="3:6">
      <c r="C544" s="70"/>
      <c r="D544" s="70"/>
      <c r="E544" s="70"/>
      <c r="F544" s="70"/>
    </row>
    <row r="545" spans="3:6">
      <c r="C545" s="70"/>
      <c r="D545" s="70"/>
      <c r="E545" s="70"/>
      <c r="F545" s="70"/>
    </row>
    <row r="546" spans="3:6">
      <c r="C546" s="70"/>
      <c r="D546" s="70"/>
      <c r="E546" s="70"/>
      <c r="F546" s="70"/>
    </row>
    <row r="547" spans="3:6">
      <c r="C547" s="70"/>
      <c r="D547" s="70"/>
      <c r="E547" s="70"/>
      <c r="F547" s="70"/>
    </row>
    <row r="548" spans="3:6">
      <c r="C548" s="70"/>
      <c r="D548" s="70"/>
      <c r="E548" s="70"/>
      <c r="F548" s="70"/>
    </row>
    <row r="549" spans="3:6">
      <c r="C549" s="70"/>
      <c r="D549" s="70"/>
      <c r="E549" s="70"/>
      <c r="F549" s="70"/>
    </row>
    <row r="550" spans="3:6">
      <c r="C550" s="70"/>
      <c r="D550" s="70"/>
      <c r="E550" s="70"/>
      <c r="F550" s="70"/>
    </row>
    <row r="551" spans="3:6">
      <c r="C551" s="70"/>
      <c r="D551" s="70"/>
      <c r="E551" s="70"/>
      <c r="F551" s="70"/>
    </row>
    <row r="552" spans="3:6">
      <c r="C552" s="70"/>
      <c r="D552" s="70"/>
      <c r="E552" s="70"/>
      <c r="F552" s="70"/>
    </row>
    <row r="553" spans="3:6">
      <c r="C553" s="70"/>
      <c r="D553" s="70"/>
      <c r="E553" s="70"/>
      <c r="F553" s="70"/>
    </row>
    <row r="554" spans="3:6">
      <c r="C554" s="70"/>
      <c r="D554" s="70"/>
      <c r="E554" s="70"/>
      <c r="F554" s="70"/>
    </row>
    <row r="555" spans="3:6">
      <c r="C555" s="70"/>
      <c r="D555" s="70"/>
      <c r="E555" s="70"/>
      <c r="F555" s="70"/>
    </row>
    <row r="556" spans="3:6">
      <c r="C556" s="70"/>
      <c r="D556" s="70"/>
      <c r="E556" s="70"/>
      <c r="F556" s="70"/>
    </row>
    <row r="557" spans="3:6">
      <c r="C557" s="70"/>
      <c r="D557" s="70"/>
      <c r="E557" s="70"/>
      <c r="F557" s="70"/>
    </row>
    <row r="558" spans="3:6">
      <c r="C558" s="70"/>
      <c r="D558" s="70"/>
      <c r="E558" s="70"/>
      <c r="F558" s="70"/>
    </row>
    <row r="559" spans="3:6">
      <c r="C559" s="70"/>
      <c r="D559" s="70"/>
      <c r="E559" s="70"/>
      <c r="F559" s="70"/>
    </row>
    <row r="560" spans="3:6">
      <c r="C560" s="70"/>
      <c r="D560" s="70"/>
      <c r="E560" s="70"/>
      <c r="F560" s="70"/>
    </row>
    <row r="561" spans="3:6">
      <c r="C561" s="70"/>
      <c r="D561" s="70"/>
      <c r="E561" s="70"/>
      <c r="F561" s="70"/>
    </row>
    <row r="562" spans="3:6">
      <c r="C562" s="70"/>
      <c r="D562" s="70"/>
      <c r="E562" s="70"/>
      <c r="F562" s="70"/>
    </row>
    <row r="563" spans="3:6">
      <c r="C563" s="70"/>
      <c r="D563" s="70"/>
      <c r="E563" s="70"/>
      <c r="F563" s="70"/>
    </row>
    <row r="564" spans="3:6">
      <c r="C564" s="70"/>
      <c r="D564" s="70"/>
      <c r="E564" s="70"/>
      <c r="F564" s="70"/>
    </row>
    <row r="565" spans="3:6">
      <c r="C565" s="70"/>
      <c r="D565" s="70"/>
      <c r="E565" s="70"/>
      <c r="F565" s="70"/>
    </row>
    <row r="566" spans="3:6">
      <c r="C566" s="70"/>
      <c r="D566" s="70"/>
      <c r="E566" s="70"/>
      <c r="F566" s="70"/>
    </row>
    <row r="567" spans="3:6">
      <c r="C567" s="70"/>
      <c r="D567" s="70"/>
      <c r="E567" s="70"/>
      <c r="F567" s="70"/>
    </row>
    <row r="568" spans="3:6">
      <c r="C568" s="70"/>
      <c r="D568" s="70"/>
      <c r="E568" s="70"/>
      <c r="F568" s="70"/>
    </row>
    <row r="569" spans="3:6">
      <c r="C569" s="70"/>
      <c r="D569" s="70"/>
      <c r="E569" s="70"/>
      <c r="F569" s="70"/>
    </row>
    <row r="570" spans="3:6">
      <c r="C570" s="70"/>
      <c r="D570" s="70"/>
      <c r="E570" s="70"/>
      <c r="F570" s="70"/>
    </row>
    <row r="571" spans="3:6">
      <c r="C571" s="70"/>
      <c r="D571" s="70"/>
      <c r="E571" s="70"/>
      <c r="F571" s="70"/>
    </row>
    <row r="572" spans="3:6">
      <c r="C572" s="70"/>
      <c r="D572" s="70"/>
      <c r="E572" s="70"/>
      <c r="F572" s="70"/>
    </row>
    <row r="573" spans="3:6">
      <c r="C573" s="70"/>
      <c r="D573" s="70"/>
      <c r="E573" s="70"/>
      <c r="F573" s="70"/>
    </row>
    <row r="574" spans="3:6">
      <c r="C574" s="70"/>
      <c r="D574" s="70"/>
      <c r="E574" s="70"/>
      <c r="F574" s="70"/>
    </row>
    <row r="575" spans="3:6">
      <c r="C575" s="70"/>
      <c r="D575" s="70"/>
      <c r="E575" s="70"/>
      <c r="F575" s="70"/>
    </row>
    <row r="576" spans="3:6">
      <c r="C576" s="70"/>
      <c r="D576" s="70"/>
      <c r="E576" s="70"/>
      <c r="F576" s="70"/>
    </row>
    <row r="577" spans="3:6">
      <c r="C577" s="70"/>
      <c r="D577" s="70"/>
      <c r="E577" s="70"/>
      <c r="F577" s="70"/>
    </row>
    <row r="578" spans="3:6">
      <c r="C578" s="70"/>
      <c r="D578" s="70"/>
      <c r="E578" s="70"/>
      <c r="F578" s="70"/>
    </row>
    <row r="579" spans="3:6">
      <c r="C579" s="70"/>
      <c r="D579" s="70"/>
      <c r="E579" s="70"/>
      <c r="F579" s="70"/>
    </row>
    <row r="580" spans="3:6">
      <c r="C580" s="70"/>
      <c r="D580" s="70"/>
      <c r="E580" s="70"/>
      <c r="F580" s="70"/>
    </row>
    <row r="581" spans="3:6">
      <c r="C581" s="70"/>
      <c r="D581" s="70"/>
      <c r="E581" s="70"/>
      <c r="F581" s="70"/>
    </row>
    <row r="582" spans="3:6">
      <c r="C582" s="70"/>
      <c r="D582" s="70"/>
      <c r="E582" s="70"/>
      <c r="F582" s="70"/>
    </row>
    <row r="583" spans="3:6">
      <c r="C583" s="70"/>
      <c r="D583" s="70"/>
      <c r="E583" s="70"/>
      <c r="F583" s="70"/>
    </row>
    <row r="584" spans="3:6">
      <c r="C584" s="70"/>
      <c r="D584" s="70"/>
      <c r="E584" s="70"/>
      <c r="F584" s="70"/>
    </row>
    <row r="585" spans="3:6">
      <c r="C585" s="70"/>
      <c r="D585" s="70"/>
      <c r="E585" s="70"/>
      <c r="F585" s="70"/>
    </row>
    <row r="586" spans="3:6">
      <c r="C586" s="70"/>
      <c r="D586" s="70"/>
      <c r="E586" s="70"/>
      <c r="F586" s="70"/>
    </row>
    <row r="587" spans="3:6">
      <c r="C587" s="70"/>
      <c r="D587" s="70"/>
      <c r="E587" s="70"/>
      <c r="F587" s="70"/>
    </row>
    <row r="588" spans="3:6">
      <c r="C588" s="70"/>
      <c r="D588" s="70"/>
      <c r="E588" s="70"/>
      <c r="F588" s="70"/>
    </row>
    <row r="589" spans="3:6">
      <c r="C589" s="70"/>
      <c r="D589" s="70"/>
      <c r="E589" s="70"/>
      <c r="F589" s="70"/>
    </row>
    <row r="590" spans="3:6">
      <c r="C590" s="70"/>
      <c r="D590" s="70"/>
      <c r="E590" s="70"/>
      <c r="F590" s="70"/>
    </row>
    <row r="591" spans="3:6">
      <c r="C591" s="70"/>
      <c r="D591" s="70"/>
      <c r="E591" s="70"/>
      <c r="F591" s="70"/>
    </row>
    <row r="592" spans="3:6">
      <c r="C592" s="70"/>
      <c r="D592" s="70"/>
      <c r="E592" s="70"/>
      <c r="F592" s="70"/>
    </row>
    <row r="593" spans="3:6">
      <c r="C593" s="70"/>
      <c r="D593" s="70"/>
      <c r="E593" s="70"/>
      <c r="F593" s="70"/>
    </row>
    <row r="594" spans="3:6">
      <c r="C594" s="70"/>
      <c r="D594" s="70"/>
      <c r="E594" s="70"/>
      <c r="F594" s="70"/>
    </row>
    <row r="595" spans="3:6">
      <c r="C595" s="70"/>
      <c r="D595" s="70"/>
      <c r="E595" s="70"/>
      <c r="F595" s="70"/>
    </row>
    <row r="596" spans="3:6">
      <c r="C596" s="70"/>
      <c r="D596" s="70"/>
      <c r="E596" s="70"/>
      <c r="F596" s="70"/>
    </row>
    <row r="597" spans="3:6">
      <c r="C597" s="70"/>
      <c r="D597" s="70"/>
      <c r="E597" s="70"/>
      <c r="F597" s="70"/>
    </row>
    <row r="598" spans="3:6">
      <c r="C598" s="70"/>
      <c r="D598" s="70"/>
      <c r="E598" s="70"/>
      <c r="F598" s="70"/>
    </row>
    <row r="599" spans="3:6">
      <c r="C599" s="70"/>
      <c r="D599" s="70"/>
      <c r="E599" s="70"/>
      <c r="F599" s="70"/>
    </row>
    <row r="600" spans="3:6">
      <c r="C600" s="70"/>
      <c r="D600" s="70"/>
      <c r="E600" s="70"/>
      <c r="F600" s="70"/>
    </row>
    <row r="601" spans="3:6">
      <c r="C601" s="70"/>
      <c r="D601" s="70"/>
      <c r="E601" s="70"/>
      <c r="F601" s="70"/>
    </row>
    <row r="602" spans="3:6">
      <c r="C602" s="70"/>
      <c r="D602" s="70"/>
      <c r="E602" s="70"/>
      <c r="F602" s="70"/>
    </row>
    <row r="603" spans="3:6">
      <c r="C603" s="70"/>
      <c r="D603" s="70"/>
      <c r="E603" s="70"/>
      <c r="F603" s="70"/>
    </row>
    <row r="604" spans="3:6">
      <c r="C604" s="70"/>
      <c r="D604" s="70"/>
      <c r="E604" s="70"/>
      <c r="F604" s="70"/>
    </row>
    <row r="605" spans="3:6">
      <c r="C605" s="70"/>
      <c r="D605" s="70"/>
      <c r="E605" s="70"/>
      <c r="F605" s="70"/>
    </row>
    <row r="606" spans="3:6">
      <c r="C606" s="70"/>
      <c r="D606" s="70"/>
      <c r="E606" s="70"/>
      <c r="F606" s="70"/>
    </row>
    <row r="607" spans="3:6">
      <c r="C607" s="70"/>
      <c r="D607" s="70"/>
      <c r="E607" s="70"/>
      <c r="F607" s="70"/>
    </row>
    <row r="608" spans="3:6">
      <c r="C608" s="70"/>
      <c r="D608" s="70"/>
      <c r="E608" s="70"/>
      <c r="F608" s="70"/>
    </row>
    <row r="609" spans="3:6">
      <c r="C609" s="70"/>
      <c r="D609" s="70"/>
      <c r="E609" s="70"/>
      <c r="F609" s="70"/>
    </row>
    <row r="610" spans="3:6">
      <c r="C610" s="70"/>
      <c r="D610" s="70"/>
      <c r="E610" s="70"/>
      <c r="F610" s="70"/>
    </row>
    <row r="611" spans="3:6">
      <c r="C611" s="70"/>
      <c r="D611" s="70"/>
      <c r="E611" s="70"/>
      <c r="F611" s="70"/>
    </row>
    <row r="612" spans="3:6">
      <c r="C612" s="70"/>
      <c r="D612" s="70"/>
      <c r="E612" s="70"/>
      <c r="F612" s="70"/>
    </row>
    <row r="613" spans="3:6">
      <c r="C613" s="70"/>
      <c r="D613" s="70"/>
      <c r="E613" s="70"/>
      <c r="F613" s="70"/>
    </row>
    <row r="614" spans="3:6">
      <c r="C614" s="70"/>
      <c r="D614" s="70"/>
      <c r="E614" s="70"/>
      <c r="F614" s="70"/>
    </row>
    <row r="615" spans="3:6">
      <c r="C615" s="70"/>
      <c r="D615" s="70"/>
      <c r="E615" s="70"/>
      <c r="F615" s="70"/>
    </row>
    <row r="616" spans="3:6">
      <c r="C616" s="70"/>
      <c r="D616" s="70"/>
      <c r="E616" s="70"/>
      <c r="F616" s="70"/>
    </row>
    <row r="617" spans="3:6">
      <c r="C617" s="70"/>
      <c r="D617" s="70"/>
      <c r="E617" s="70"/>
      <c r="F617" s="70"/>
    </row>
    <row r="618" spans="3:6">
      <c r="C618" s="70"/>
      <c r="D618" s="70"/>
      <c r="E618" s="70"/>
      <c r="F618" s="70"/>
    </row>
    <row r="619" spans="3:6">
      <c r="C619" s="70"/>
      <c r="D619" s="70"/>
      <c r="E619" s="70"/>
      <c r="F619" s="70"/>
    </row>
    <row r="620" spans="3:6">
      <c r="C620" s="70"/>
      <c r="D620" s="70"/>
      <c r="E620" s="70"/>
      <c r="F620" s="70"/>
    </row>
    <row r="621" spans="3:6">
      <c r="C621" s="70"/>
      <c r="D621" s="70"/>
      <c r="E621" s="70"/>
      <c r="F621" s="70"/>
    </row>
    <row r="622" spans="3:6">
      <c r="C622" s="70"/>
      <c r="D622" s="70"/>
      <c r="E622" s="70"/>
      <c r="F622" s="70"/>
    </row>
    <row r="623" spans="3:6">
      <c r="C623" s="70"/>
      <c r="D623" s="70"/>
      <c r="E623" s="70"/>
      <c r="F623" s="70"/>
    </row>
    <row r="624" spans="3:6">
      <c r="C624" s="70"/>
      <c r="D624" s="70"/>
      <c r="E624" s="70"/>
      <c r="F624" s="70"/>
    </row>
    <row r="625" spans="3:6">
      <c r="C625" s="70"/>
      <c r="D625" s="70"/>
      <c r="E625" s="70"/>
      <c r="F625" s="70"/>
    </row>
    <row r="626" spans="3:6">
      <c r="C626" s="70"/>
      <c r="D626" s="70"/>
      <c r="E626" s="70"/>
      <c r="F626" s="70"/>
    </row>
    <row r="627" spans="3:6">
      <c r="C627" s="70"/>
      <c r="D627" s="70"/>
      <c r="E627" s="70"/>
      <c r="F627" s="70"/>
    </row>
    <row r="628" spans="3:6">
      <c r="C628" s="70"/>
      <c r="D628" s="70"/>
      <c r="E628" s="70"/>
      <c r="F628" s="70"/>
    </row>
    <row r="629" spans="3:6">
      <c r="C629" s="70"/>
      <c r="D629" s="70"/>
      <c r="E629" s="70"/>
      <c r="F629" s="70"/>
    </row>
    <row r="630" spans="3:6">
      <c r="C630" s="70"/>
      <c r="D630" s="70"/>
      <c r="E630" s="70"/>
      <c r="F630" s="70"/>
    </row>
    <row r="631" spans="3:6">
      <c r="C631" s="70"/>
      <c r="D631" s="70"/>
      <c r="E631" s="70"/>
      <c r="F631" s="70"/>
    </row>
    <row r="632" spans="3:6">
      <c r="C632" s="70"/>
      <c r="D632" s="70"/>
      <c r="E632" s="70"/>
      <c r="F632" s="70"/>
    </row>
    <row r="633" spans="3:6">
      <c r="C633" s="70"/>
      <c r="D633" s="70"/>
      <c r="E633" s="70"/>
      <c r="F633" s="70"/>
    </row>
    <row r="634" spans="3:6">
      <c r="C634" s="70"/>
      <c r="D634" s="70"/>
      <c r="E634" s="70"/>
      <c r="F634" s="70"/>
    </row>
    <row r="635" spans="3:6">
      <c r="C635" s="70"/>
      <c r="D635" s="70"/>
      <c r="E635" s="70"/>
      <c r="F635" s="70"/>
    </row>
    <row r="636" spans="3:6">
      <c r="C636" s="70"/>
      <c r="D636" s="70"/>
      <c r="E636" s="70"/>
      <c r="F636" s="70"/>
    </row>
    <row r="637" spans="3:6">
      <c r="C637" s="70"/>
      <c r="D637" s="70"/>
      <c r="E637" s="70"/>
      <c r="F637" s="70"/>
    </row>
    <row r="638" spans="3:6">
      <c r="C638" s="70"/>
      <c r="D638" s="70"/>
      <c r="E638" s="70"/>
      <c r="F638" s="70"/>
    </row>
    <row r="639" spans="3:6">
      <c r="C639" s="70"/>
      <c r="D639" s="70"/>
      <c r="E639" s="70"/>
      <c r="F639" s="70"/>
    </row>
    <row r="640" spans="3:6">
      <c r="C640" s="70"/>
      <c r="D640" s="70"/>
      <c r="E640" s="70"/>
      <c r="F640" s="70"/>
    </row>
    <row r="641" spans="3:6">
      <c r="C641" s="70"/>
      <c r="D641" s="70"/>
      <c r="E641" s="70"/>
      <c r="F641" s="70"/>
    </row>
    <row r="642" spans="3:6">
      <c r="C642" s="70"/>
      <c r="D642" s="70"/>
      <c r="E642" s="70"/>
      <c r="F642" s="70"/>
    </row>
    <row r="643" spans="3:6">
      <c r="C643" s="70"/>
      <c r="D643" s="70"/>
      <c r="E643" s="70"/>
      <c r="F643" s="70"/>
    </row>
    <row r="644" spans="3:6">
      <c r="C644" s="70"/>
      <c r="D644" s="70"/>
      <c r="E644" s="70"/>
      <c r="F644" s="70"/>
    </row>
    <row r="645" spans="3:6">
      <c r="C645" s="70"/>
      <c r="D645" s="70"/>
      <c r="E645" s="70"/>
      <c r="F645" s="70"/>
    </row>
    <row r="646" spans="3:6">
      <c r="C646" s="70"/>
      <c r="D646" s="70"/>
      <c r="E646" s="70"/>
      <c r="F646" s="70"/>
    </row>
    <row r="647" spans="3:6">
      <c r="C647" s="70"/>
      <c r="D647" s="70"/>
      <c r="E647" s="70"/>
      <c r="F647" s="70"/>
    </row>
    <row r="648" spans="3:6">
      <c r="C648" s="70"/>
      <c r="D648" s="70"/>
      <c r="E648" s="70"/>
      <c r="F648" s="70"/>
    </row>
    <row r="649" spans="3:6">
      <c r="C649" s="70"/>
      <c r="D649" s="70"/>
      <c r="E649" s="70"/>
      <c r="F649" s="70"/>
    </row>
    <row r="650" spans="3:6">
      <c r="C650" s="70"/>
      <c r="D650" s="70"/>
      <c r="E650" s="70"/>
      <c r="F650" s="70"/>
    </row>
    <row r="651" spans="3:6">
      <c r="C651" s="70"/>
      <c r="D651" s="70"/>
      <c r="E651" s="70"/>
      <c r="F651" s="70"/>
    </row>
    <row r="652" spans="3:6">
      <c r="C652" s="70"/>
      <c r="D652" s="70"/>
      <c r="E652" s="70"/>
      <c r="F652" s="70"/>
    </row>
    <row r="653" spans="3:6">
      <c r="C653" s="70"/>
      <c r="D653" s="70"/>
      <c r="E653" s="70"/>
      <c r="F653" s="70"/>
    </row>
    <row r="654" spans="3:6">
      <c r="C654" s="70"/>
      <c r="D654" s="70"/>
      <c r="E654" s="70"/>
      <c r="F654" s="70"/>
    </row>
    <row r="655" spans="3:6">
      <c r="C655" s="70"/>
      <c r="D655" s="70"/>
      <c r="E655" s="70"/>
      <c r="F655" s="70"/>
    </row>
    <row r="656" spans="3:6">
      <c r="C656" s="70"/>
      <c r="D656" s="70"/>
      <c r="E656" s="70"/>
      <c r="F656" s="70"/>
    </row>
    <row r="657" spans="3:6">
      <c r="C657" s="70"/>
      <c r="D657" s="70"/>
      <c r="E657" s="70"/>
      <c r="F657" s="70"/>
    </row>
    <row r="658" spans="3:6">
      <c r="C658" s="70"/>
      <c r="D658" s="70"/>
      <c r="E658" s="70"/>
      <c r="F658" s="70"/>
    </row>
    <row r="659" spans="3:6">
      <c r="C659" s="70"/>
      <c r="D659" s="70"/>
      <c r="E659" s="70"/>
      <c r="F659" s="70"/>
    </row>
    <row r="660" spans="3:6">
      <c r="C660" s="70"/>
      <c r="D660" s="70"/>
      <c r="E660" s="70"/>
      <c r="F660" s="70"/>
    </row>
    <row r="661" spans="3:6">
      <c r="C661" s="70"/>
      <c r="D661" s="70"/>
      <c r="E661" s="70"/>
      <c r="F661" s="70"/>
    </row>
    <row r="662" spans="3:6">
      <c r="C662" s="70"/>
      <c r="D662" s="70"/>
      <c r="E662" s="70"/>
      <c r="F662" s="70"/>
    </row>
    <row r="663" spans="3:6">
      <c r="C663" s="70"/>
      <c r="D663" s="70"/>
      <c r="E663" s="70"/>
      <c r="F663" s="70"/>
    </row>
    <row r="664" spans="3:6">
      <c r="C664" s="70"/>
      <c r="D664" s="70"/>
      <c r="E664" s="70"/>
      <c r="F664" s="70"/>
    </row>
    <row r="665" spans="3:6">
      <c r="C665" s="70"/>
      <c r="D665" s="70"/>
      <c r="E665" s="70"/>
      <c r="F665" s="70"/>
    </row>
    <row r="666" spans="3:6">
      <c r="C666" s="70"/>
      <c r="D666" s="70"/>
      <c r="E666" s="70"/>
      <c r="F666" s="70"/>
    </row>
    <row r="667" spans="3:6">
      <c r="C667" s="70"/>
      <c r="D667" s="70"/>
      <c r="E667" s="70"/>
      <c r="F667" s="70"/>
    </row>
    <row r="668" spans="3:6">
      <c r="C668" s="70"/>
      <c r="D668" s="70"/>
      <c r="E668" s="70"/>
      <c r="F668" s="70"/>
    </row>
    <row r="669" spans="3:6">
      <c r="C669" s="70"/>
      <c r="D669" s="70"/>
      <c r="E669" s="70"/>
      <c r="F669" s="70"/>
    </row>
    <row r="670" spans="3:6">
      <c r="C670" s="70"/>
      <c r="D670" s="70"/>
      <c r="E670" s="70"/>
      <c r="F670" s="70"/>
    </row>
    <row r="671" spans="3:6">
      <c r="C671" s="70"/>
      <c r="D671" s="70"/>
      <c r="E671" s="70"/>
      <c r="F671" s="70"/>
    </row>
    <row r="672" spans="3:6">
      <c r="C672" s="70"/>
      <c r="D672" s="70"/>
      <c r="E672" s="70"/>
      <c r="F672" s="70"/>
    </row>
    <row r="673" spans="3:6">
      <c r="C673" s="70"/>
      <c r="D673" s="70"/>
      <c r="E673" s="70"/>
      <c r="F673" s="70"/>
    </row>
    <row r="674" spans="3:6">
      <c r="C674" s="70"/>
      <c r="D674" s="70"/>
      <c r="E674" s="70"/>
      <c r="F674" s="70"/>
    </row>
    <row r="675" spans="3:6">
      <c r="C675" s="70"/>
      <c r="D675" s="70"/>
      <c r="E675" s="70"/>
      <c r="F675" s="70"/>
    </row>
    <row r="676" spans="3:6">
      <c r="C676" s="70"/>
      <c r="D676" s="70"/>
      <c r="E676" s="70"/>
      <c r="F676" s="70"/>
    </row>
    <row r="677" spans="3:6">
      <c r="C677" s="70"/>
      <c r="D677" s="70"/>
      <c r="E677" s="70"/>
      <c r="F677" s="70"/>
    </row>
    <row r="678" spans="3:6">
      <c r="C678" s="70"/>
      <c r="D678" s="70"/>
      <c r="E678" s="70"/>
      <c r="F678" s="70"/>
    </row>
    <row r="679" spans="3:6">
      <c r="C679" s="70"/>
      <c r="D679" s="70"/>
      <c r="E679" s="70"/>
      <c r="F679" s="70"/>
    </row>
    <row r="680" spans="3:6">
      <c r="C680" s="70"/>
      <c r="D680" s="70"/>
      <c r="E680" s="70"/>
      <c r="F680" s="70"/>
    </row>
    <row r="681" spans="3:6">
      <c r="C681" s="70"/>
      <c r="D681" s="70"/>
      <c r="E681" s="70"/>
      <c r="F681" s="70"/>
    </row>
    <row r="682" spans="3:6">
      <c r="C682" s="70"/>
      <c r="D682" s="70"/>
      <c r="E682" s="70"/>
      <c r="F682" s="70"/>
    </row>
    <row r="683" spans="3:6">
      <c r="C683" s="70"/>
      <c r="D683" s="70"/>
      <c r="E683" s="70"/>
      <c r="F683" s="70"/>
    </row>
    <row r="684" spans="3:6">
      <c r="C684" s="70"/>
      <c r="D684" s="70"/>
      <c r="E684" s="70"/>
      <c r="F684" s="70"/>
    </row>
    <row r="685" spans="3:6">
      <c r="C685" s="70"/>
      <c r="D685" s="70"/>
      <c r="E685" s="70"/>
      <c r="F685" s="70"/>
    </row>
    <row r="686" spans="3:6">
      <c r="C686" s="70"/>
      <c r="D686" s="70"/>
      <c r="E686" s="70"/>
      <c r="F686" s="70"/>
    </row>
    <row r="687" spans="3:6">
      <c r="C687" s="70"/>
      <c r="D687" s="70"/>
      <c r="E687" s="70"/>
      <c r="F687" s="70"/>
    </row>
    <row r="688" spans="3:6">
      <c r="C688" s="70"/>
      <c r="D688" s="70"/>
      <c r="E688" s="70"/>
      <c r="F688" s="70"/>
    </row>
    <row r="689" spans="3:6">
      <c r="C689" s="70"/>
      <c r="D689" s="70"/>
      <c r="E689" s="70"/>
      <c r="F689" s="70"/>
    </row>
    <row r="690" spans="3:6">
      <c r="C690" s="70"/>
      <c r="D690" s="70"/>
      <c r="E690" s="70"/>
      <c r="F690" s="70"/>
    </row>
    <row r="691" spans="3:6">
      <c r="C691" s="70"/>
      <c r="D691" s="70"/>
      <c r="E691" s="70"/>
      <c r="F691" s="70"/>
    </row>
    <row r="692" spans="3:6">
      <c r="C692" s="70"/>
      <c r="D692" s="70"/>
      <c r="E692" s="70"/>
      <c r="F692" s="70"/>
    </row>
    <row r="693" spans="3:6">
      <c r="C693" s="70"/>
      <c r="D693" s="70"/>
      <c r="E693" s="70"/>
      <c r="F693" s="70"/>
    </row>
    <row r="694" spans="3:6">
      <c r="C694" s="70"/>
      <c r="D694" s="70"/>
      <c r="E694" s="70"/>
      <c r="F694" s="70"/>
    </row>
    <row r="695" spans="3:6">
      <c r="C695" s="70"/>
      <c r="D695" s="70"/>
      <c r="E695" s="70"/>
      <c r="F695" s="70"/>
    </row>
    <row r="696" spans="3:6">
      <c r="C696" s="70"/>
      <c r="D696" s="70"/>
      <c r="E696" s="70"/>
      <c r="F696" s="70"/>
    </row>
    <row r="697" spans="3:6">
      <c r="C697" s="70"/>
      <c r="D697" s="70"/>
      <c r="E697" s="70"/>
      <c r="F697" s="70"/>
    </row>
    <row r="698" spans="3:6">
      <c r="C698" s="70"/>
      <c r="D698" s="70"/>
      <c r="E698" s="70"/>
      <c r="F698" s="70"/>
    </row>
    <row r="699" spans="3:6">
      <c r="C699" s="70"/>
      <c r="D699" s="70"/>
      <c r="E699" s="70"/>
      <c r="F699" s="70"/>
    </row>
    <row r="700" spans="3:6">
      <c r="C700" s="70"/>
      <c r="D700" s="70"/>
      <c r="E700" s="70"/>
      <c r="F700" s="70"/>
    </row>
    <row r="701" spans="3:6">
      <c r="C701" s="70"/>
      <c r="D701" s="70"/>
      <c r="E701" s="70"/>
      <c r="F701" s="70"/>
    </row>
    <row r="702" spans="3:6">
      <c r="C702" s="70"/>
      <c r="D702" s="70"/>
      <c r="E702" s="70"/>
      <c r="F702" s="70"/>
    </row>
    <row r="703" spans="3:6">
      <c r="C703" s="70"/>
      <c r="D703" s="70"/>
      <c r="E703" s="70"/>
      <c r="F703" s="70"/>
    </row>
    <row r="704" spans="3:6">
      <c r="C704" s="70"/>
      <c r="D704" s="70"/>
      <c r="E704" s="70"/>
      <c r="F704" s="70"/>
    </row>
    <row r="705" spans="3:6">
      <c r="C705" s="70"/>
      <c r="D705" s="70"/>
      <c r="E705" s="70"/>
      <c r="F705" s="70"/>
    </row>
    <row r="706" spans="3:6">
      <c r="C706" s="70"/>
      <c r="D706" s="70"/>
      <c r="E706" s="70"/>
      <c r="F706" s="70"/>
    </row>
    <row r="707" spans="3:6">
      <c r="C707" s="70"/>
      <c r="D707" s="70"/>
      <c r="E707" s="70"/>
      <c r="F707" s="70"/>
    </row>
    <row r="708" spans="3:6">
      <c r="C708" s="70"/>
      <c r="D708" s="70"/>
      <c r="E708" s="70"/>
      <c r="F708" s="70"/>
    </row>
    <row r="709" spans="3:6">
      <c r="C709" s="70"/>
      <c r="D709" s="70"/>
      <c r="E709" s="70"/>
      <c r="F709" s="70"/>
    </row>
    <row r="710" spans="3:6">
      <c r="C710" s="70"/>
      <c r="D710" s="70"/>
      <c r="E710" s="70"/>
      <c r="F710" s="70"/>
    </row>
    <row r="711" spans="3:6">
      <c r="C711" s="70"/>
      <c r="D711" s="70"/>
      <c r="E711" s="70"/>
      <c r="F711" s="70"/>
    </row>
    <row r="712" spans="3:6">
      <c r="C712" s="70"/>
      <c r="D712" s="70"/>
      <c r="E712" s="70"/>
      <c r="F712" s="70"/>
    </row>
    <row r="713" spans="3:6">
      <c r="C713" s="70"/>
      <c r="D713" s="70"/>
      <c r="E713" s="70"/>
      <c r="F713" s="70"/>
    </row>
    <row r="714" spans="3:6">
      <c r="C714" s="70"/>
      <c r="D714" s="70"/>
      <c r="E714" s="70"/>
      <c r="F714" s="70"/>
    </row>
    <row r="715" spans="3:6">
      <c r="C715" s="70"/>
      <c r="D715" s="70"/>
      <c r="E715" s="70"/>
      <c r="F715" s="70"/>
    </row>
    <row r="716" spans="3:6">
      <c r="C716" s="70"/>
      <c r="D716" s="70"/>
      <c r="E716" s="70"/>
      <c r="F716" s="70"/>
    </row>
    <row r="717" spans="3:6">
      <c r="C717" s="70"/>
      <c r="D717" s="70"/>
      <c r="E717" s="70"/>
      <c r="F717" s="70"/>
    </row>
    <row r="718" spans="3:6">
      <c r="C718" s="70"/>
      <c r="D718" s="70"/>
      <c r="E718" s="70"/>
      <c r="F718" s="70"/>
    </row>
    <row r="719" spans="3:6">
      <c r="C719" s="70"/>
      <c r="D719" s="70"/>
      <c r="E719" s="70"/>
      <c r="F719" s="70"/>
    </row>
    <row r="720" spans="3:6">
      <c r="C720" s="70"/>
      <c r="D720" s="70"/>
      <c r="E720" s="70"/>
      <c r="F720" s="70"/>
    </row>
    <row r="721" spans="3:6">
      <c r="C721" s="70"/>
      <c r="D721" s="70"/>
      <c r="E721" s="70"/>
      <c r="F721" s="70"/>
    </row>
    <row r="722" spans="3:6">
      <c r="C722" s="70"/>
      <c r="D722" s="70"/>
      <c r="E722" s="70"/>
      <c r="F722" s="70"/>
    </row>
    <row r="723" spans="3:6">
      <c r="C723" s="70"/>
      <c r="D723" s="70"/>
      <c r="E723" s="70"/>
      <c r="F723" s="70"/>
    </row>
    <row r="724" spans="3:6">
      <c r="C724" s="70"/>
      <c r="D724" s="70"/>
      <c r="E724" s="70"/>
      <c r="F724" s="70"/>
    </row>
    <row r="725" spans="3:6">
      <c r="C725" s="70"/>
      <c r="D725" s="70"/>
      <c r="E725" s="70"/>
      <c r="F725" s="70"/>
    </row>
    <row r="726" spans="3:6">
      <c r="C726" s="70"/>
      <c r="D726" s="70"/>
      <c r="E726" s="70"/>
      <c r="F726" s="70"/>
    </row>
    <row r="727" spans="3:6">
      <c r="C727" s="70"/>
      <c r="D727" s="70"/>
      <c r="E727" s="70"/>
      <c r="F727" s="70"/>
    </row>
    <row r="728" spans="3:6">
      <c r="C728" s="70"/>
      <c r="D728" s="70"/>
      <c r="E728" s="70"/>
      <c r="F728" s="70"/>
    </row>
    <row r="729" spans="3:6">
      <c r="C729" s="70"/>
      <c r="D729" s="70"/>
      <c r="E729" s="70"/>
      <c r="F729" s="70"/>
    </row>
    <row r="730" spans="3:6">
      <c r="C730" s="70"/>
      <c r="D730" s="70"/>
      <c r="E730" s="70"/>
      <c r="F730" s="70"/>
    </row>
    <row r="731" spans="3:6">
      <c r="C731" s="70"/>
      <c r="D731" s="70"/>
      <c r="E731" s="70"/>
      <c r="F731" s="70"/>
    </row>
    <row r="732" spans="3:6">
      <c r="C732" s="70"/>
      <c r="D732" s="70"/>
      <c r="E732" s="70"/>
      <c r="F732" s="70"/>
    </row>
    <row r="733" spans="3:6">
      <c r="C733" s="70"/>
      <c r="D733" s="70"/>
      <c r="E733" s="70"/>
      <c r="F733" s="70"/>
    </row>
    <row r="734" spans="3:6">
      <c r="C734" s="70"/>
      <c r="D734" s="70"/>
      <c r="E734" s="70"/>
      <c r="F734" s="70"/>
    </row>
    <row r="735" spans="3:6">
      <c r="C735" s="70"/>
      <c r="D735" s="70"/>
      <c r="E735" s="70"/>
      <c r="F735" s="70"/>
    </row>
    <row r="736" spans="3:6">
      <c r="C736" s="70"/>
      <c r="D736" s="70"/>
      <c r="E736" s="70"/>
      <c r="F736" s="70"/>
    </row>
    <row r="737" spans="3:6">
      <c r="C737" s="70"/>
      <c r="D737" s="70"/>
      <c r="E737" s="70"/>
      <c r="F737" s="70"/>
    </row>
    <row r="738" spans="3:6">
      <c r="C738" s="70"/>
      <c r="D738" s="70"/>
      <c r="E738" s="70"/>
      <c r="F738" s="70"/>
    </row>
    <row r="739" spans="3:6">
      <c r="C739" s="70"/>
      <c r="D739" s="70"/>
      <c r="E739" s="70"/>
      <c r="F739" s="70"/>
    </row>
    <row r="740" spans="3:6">
      <c r="C740" s="70"/>
      <c r="D740" s="70"/>
      <c r="E740" s="70"/>
      <c r="F740" s="70"/>
    </row>
    <row r="741" spans="3:6">
      <c r="C741" s="70"/>
      <c r="D741" s="70"/>
      <c r="E741" s="70"/>
      <c r="F741" s="70"/>
    </row>
    <row r="742" spans="3:6">
      <c r="C742" s="70"/>
      <c r="D742" s="70"/>
      <c r="E742" s="70"/>
      <c r="F742" s="70"/>
    </row>
    <row r="743" spans="3:6">
      <c r="C743" s="70"/>
      <c r="D743" s="70"/>
      <c r="E743" s="70"/>
      <c r="F743" s="70"/>
    </row>
    <row r="744" spans="3:6">
      <c r="C744" s="70"/>
      <c r="D744" s="70"/>
      <c r="E744" s="70"/>
      <c r="F744" s="70"/>
    </row>
    <row r="745" spans="3:6">
      <c r="C745" s="70"/>
      <c r="D745" s="70"/>
      <c r="E745" s="70"/>
      <c r="F745" s="70"/>
    </row>
    <row r="746" spans="3:6">
      <c r="C746" s="70"/>
      <c r="D746" s="70"/>
      <c r="E746" s="70"/>
      <c r="F746" s="70"/>
    </row>
    <row r="747" spans="3:6">
      <c r="C747" s="70"/>
      <c r="D747" s="70"/>
      <c r="E747" s="70"/>
      <c r="F747" s="70"/>
    </row>
    <row r="748" spans="3:6">
      <c r="C748" s="70"/>
      <c r="D748" s="70"/>
      <c r="E748" s="70"/>
      <c r="F748" s="70"/>
    </row>
    <row r="749" spans="3:6">
      <c r="C749" s="70"/>
      <c r="D749" s="70"/>
      <c r="E749" s="70"/>
      <c r="F749" s="70"/>
    </row>
    <row r="750" spans="3:6">
      <c r="C750" s="70"/>
      <c r="D750" s="70"/>
      <c r="E750" s="70"/>
      <c r="F750" s="70"/>
    </row>
    <row r="751" spans="3:6">
      <c r="C751" s="70"/>
      <c r="D751" s="70"/>
      <c r="E751" s="70"/>
      <c r="F751" s="70"/>
    </row>
    <row r="752" spans="3:6">
      <c r="C752" s="70"/>
      <c r="D752" s="70"/>
      <c r="E752" s="70"/>
      <c r="F752" s="70"/>
    </row>
    <row r="753" spans="3:6">
      <c r="C753" s="70"/>
      <c r="D753" s="70"/>
      <c r="E753" s="70"/>
      <c r="F753" s="70"/>
    </row>
    <row r="754" spans="3:6">
      <c r="C754" s="70"/>
      <c r="D754" s="70"/>
      <c r="E754" s="70"/>
      <c r="F754" s="70"/>
    </row>
    <row r="755" spans="3:6">
      <c r="C755" s="70"/>
      <c r="D755" s="70"/>
      <c r="E755" s="70"/>
      <c r="F755" s="70"/>
    </row>
    <row r="756" spans="3:6">
      <c r="C756" s="70"/>
      <c r="D756" s="70"/>
      <c r="E756" s="70"/>
      <c r="F756" s="70"/>
    </row>
    <row r="757" spans="3:6">
      <c r="C757" s="70"/>
      <c r="D757" s="70"/>
      <c r="E757" s="70"/>
      <c r="F757" s="70"/>
    </row>
    <row r="758" spans="3:6">
      <c r="C758" s="70"/>
      <c r="D758" s="70"/>
      <c r="E758" s="70"/>
      <c r="F758" s="70"/>
    </row>
    <row r="759" spans="3:6">
      <c r="C759" s="70"/>
      <c r="D759" s="70"/>
      <c r="E759" s="70"/>
      <c r="F759" s="70"/>
    </row>
    <row r="760" spans="3:6">
      <c r="C760" s="70"/>
      <c r="D760" s="70"/>
      <c r="E760" s="70"/>
      <c r="F760" s="70"/>
    </row>
    <row r="761" spans="3:6">
      <c r="C761" s="70"/>
      <c r="D761" s="70"/>
      <c r="E761" s="70"/>
      <c r="F761" s="70"/>
    </row>
    <row r="762" spans="3:6">
      <c r="C762" s="70"/>
      <c r="D762" s="70"/>
      <c r="E762" s="70"/>
      <c r="F762" s="70"/>
    </row>
    <row r="763" spans="3:6">
      <c r="C763" s="70"/>
      <c r="D763" s="70"/>
      <c r="E763" s="70"/>
      <c r="F763" s="70"/>
    </row>
    <row r="764" spans="3:6">
      <c r="C764" s="70"/>
      <c r="D764" s="70"/>
      <c r="E764" s="70"/>
      <c r="F764" s="70"/>
    </row>
    <row r="765" spans="3:6">
      <c r="C765" s="70"/>
      <c r="D765" s="70"/>
      <c r="E765" s="70"/>
      <c r="F765" s="70"/>
    </row>
    <row r="766" spans="3:6">
      <c r="C766" s="70"/>
      <c r="D766" s="70"/>
      <c r="E766" s="70"/>
      <c r="F766" s="70"/>
    </row>
    <row r="767" spans="3:6">
      <c r="C767" s="70"/>
      <c r="D767" s="70"/>
      <c r="E767" s="70"/>
      <c r="F767" s="70"/>
    </row>
    <row r="768" spans="3:6">
      <c r="C768" s="70"/>
      <c r="D768" s="70"/>
      <c r="E768" s="70"/>
      <c r="F768" s="70"/>
    </row>
    <row r="769" spans="3:6">
      <c r="C769" s="70"/>
      <c r="D769" s="70"/>
      <c r="E769" s="70"/>
      <c r="F769" s="70"/>
    </row>
    <row r="770" spans="3:6">
      <c r="C770" s="70"/>
      <c r="D770" s="70"/>
      <c r="E770" s="70"/>
      <c r="F770" s="70"/>
    </row>
    <row r="771" spans="3:6">
      <c r="C771" s="70"/>
      <c r="D771" s="70"/>
      <c r="E771" s="70"/>
      <c r="F771" s="70"/>
    </row>
    <row r="772" spans="3:6">
      <c r="C772" s="70"/>
      <c r="D772" s="70"/>
      <c r="E772" s="70"/>
      <c r="F772" s="70"/>
    </row>
    <row r="773" spans="3:6">
      <c r="C773" s="70"/>
      <c r="D773" s="70"/>
      <c r="E773" s="70"/>
      <c r="F773" s="70"/>
    </row>
    <row r="774" spans="3:6">
      <c r="C774" s="70"/>
      <c r="D774" s="70"/>
      <c r="E774" s="70"/>
      <c r="F774" s="70"/>
    </row>
    <row r="775" spans="3:6">
      <c r="C775" s="70"/>
      <c r="D775" s="70"/>
      <c r="E775" s="70"/>
      <c r="F775" s="70"/>
    </row>
    <row r="776" spans="3:6">
      <c r="C776" s="70"/>
      <c r="D776" s="70"/>
      <c r="E776" s="70"/>
      <c r="F776" s="70"/>
    </row>
    <row r="777" spans="3:6">
      <c r="C777" s="70"/>
      <c r="D777" s="70"/>
      <c r="E777" s="70"/>
      <c r="F777" s="70"/>
    </row>
    <row r="778" spans="3:6">
      <c r="C778" s="70"/>
      <c r="D778" s="70"/>
      <c r="E778" s="70"/>
      <c r="F778" s="70"/>
    </row>
    <row r="779" spans="3:6">
      <c r="C779" s="70"/>
      <c r="D779" s="70"/>
      <c r="E779" s="70"/>
      <c r="F779" s="70"/>
    </row>
    <row r="780" spans="3:6">
      <c r="C780" s="70"/>
      <c r="D780" s="70"/>
      <c r="E780" s="70"/>
      <c r="F780" s="70"/>
    </row>
    <row r="781" spans="3:6">
      <c r="C781" s="70"/>
      <c r="D781" s="70"/>
      <c r="E781" s="70"/>
      <c r="F781" s="70"/>
    </row>
    <row r="782" spans="3:6">
      <c r="C782" s="70"/>
      <c r="D782" s="70"/>
      <c r="E782" s="70"/>
      <c r="F782" s="70"/>
    </row>
    <row r="783" spans="3:6">
      <c r="C783" s="70"/>
      <c r="D783" s="70"/>
      <c r="E783" s="70"/>
      <c r="F783" s="70"/>
    </row>
    <row r="784" spans="3:6">
      <c r="C784" s="70"/>
      <c r="D784" s="70"/>
      <c r="E784" s="70"/>
      <c r="F784" s="70"/>
    </row>
    <row r="785" spans="3:6">
      <c r="C785" s="70"/>
      <c r="D785" s="70"/>
      <c r="E785" s="70"/>
      <c r="F785" s="70"/>
    </row>
    <row r="786" spans="3:6">
      <c r="C786" s="70"/>
      <c r="D786" s="70"/>
      <c r="E786" s="70"/>
      <c r="F786" s="70"/>
    </row>
    <row r="787" spans="3:6">
      <c r="C787" s="70"/>
      <c r="D787" s="70"/>
      <c r="E787" s="70"/>
      <c r="F787" s="70"/>
    </row>
    <row r="788" spans="3:6">
      <c r="C788" s="70"/>
      <c r="D788" s="70"/>
      <c r="E788" s="70"/>
      <c r="F788" s="70"/>
    </row>
    <row r="789" spans="3:6">
      <c r="C789" s="70"/>
      <c r="D789" s="70"/>
      <c r="E789" s="70"/>
      <c r="F789" s="70"/>
    </row>
    <row r="790" spans="3:6">
      <c r="C790" s="70"/>
      <c r="D790" s="70"/>
      <c r="E790" s="70"/>
      <c r="F790" s="70"/>
    </row>
    <row r="791" spans="3:6">
      <c r="C791" s="70"/>
      <c r="D791" s="70"/>
      <c r="E791" s="70"/>
      <c r="F791" s="70"/>
    </row>
    <row r="792" spans="3:6">
      <c r="C792" s="70"/>
      <c r="D792" s="70"/>
      <c r="E792" s="70"/>
      <c r="F792" s="70"/>
    </row>
    <row r="793" spans="3:6">
      <c r="C793" s="70"/>
      <c r="D793" s="70"/>
      <c r="E793" s="70"/>
      <c r="F793" s="70"/>
    </row>
    <row r="794" spans="3:6">
      <c r="C794" s="70"/>
      <c r="D794" s="70"/>
      <c r="E794" s="70"/>
      <c r="F794" s="70"/>
    </row>
    <row r="795" spans="3:6">
      <c r="C795" s="70"/>
      <c r="D795" s="70"/>
      <c r="E795" s="70"/>
      <c r="F795" s="70"/>
    </row>
    <row r="796" spans="3:6">
      <c r="C796" s="70"/>
      <c r="D796" s="70"/>
      <c r="E796" s="70"/>
      <c r="F796" s="70"/>
    </row>
    <row r="797" spans="3:6">
      <c r="C797" s="70"/>
      <c r="D797" s="70"/>
      <c r="E797" s="70"/>
      <c r="F797" s="70"/>
    </row>
    <row r="798" spans="3:6">
      <c r="C798" s="70"/>
      <c r="D798" s="70"/>
      <c r="E798" s="70"/>
      <c r="F798" s="70"/>
    </row>
    <row r="799" spans="3:6">
      <c r="C799" s="70"/>
      <c r="D799" s="70"/>
      <c r="E799" s="70"/>
      <c r="F799" s="70"/>
    </row>
    <row r="800" spans="3:6">
      <c r="C800" s="70"/>
      <c r="D800" s="70"/>
      <c r="E800" s="70"/>
      <c r="F800" s="70"/>
    </row>
    <row r="801" spans="3:6">
      <c r="C801" s="70"/>
      <c r="D801" s="70"/>
      <c r="E801" s="70"/>
      <c r="F801" s="70"/>
    </row>
    <row r="802" spans="3:6">
      <c r="C802" s="70"/>
      <c r="D802" s="70"/>
      <c r="E802" s="70"/>
      <c r="F802" s="70"/>
    </row>
    <row r="803" spans="3:6">
      <c r="C803" s="70"/>
      <c r="D803" s="70"/>
      <c r="E803" s="70"/>
      <c r="F803" s="70"/>
    </row>
    <row r="804" spans="3:6">
      <c r="C804" s="70"/>
      <c r="D804" s="70"/>
      <c r="E804" s="70"/>
      <c r="F804" s="70"/>
    </row>
    <row r="805" spans="3:6">
      <c r="C805" s="70"/>
      <c r="D805" s="70"/>
      <c r="E805" s="70"/>
      <c r="F805" s="70"/>
    </row>
    <row r="806" spans="3:6">
      <c r="C806" s="70"/>
      <c r="D806" s="70"/>
      <c r="E806" s="70"/>
      <c r="F806" s="70"/>
    </row>
    <row r="807" spans="3:6">
      <c r="C807" s="70"/>
      <c r="D807" s="70"/>
      <c r="E807" s="70"/>
      <c r="F807" s="70"/>
    </row>
    <row r="808" spans="3:6">
      <c r="C808" s="70"/>
      <c r="D808" s="70"/>
      <c r="E808" s="70"/>
      <c r="F808" s="70"/>
    </row>
    <row r="809" spans="3:6">
      <c r="C809" s="70"/>
      <c r="D809" s="70"/>
      <c r="E809" s="70"/>
      <c r="F809" s="70"/>
    </row>
    <row r="810" spans="3:6">
      <c r="C810" s="70"/>
      <c r="D810" s="70"/>
      <c r="E810" s="70"/>
      <c r="F810" s="70"/>
    </row>
    <row r="811" spans="3:6">
      <c r="C811" s="70"/>
      <c r="D811" s="70"/>
      <c r="E811" s="70"/>
      <c r="F811" s="70"/>
    </row>
    <row r="812" spans="3:6">
      <c r="C812" s="70"/>
      <c r="D812" s="70"/>
      <c r="E812" s="70"/>
      <c r="F812" s="70"/>
    </row>
    <row r="813" spans="3:6">
      <c r="C813" s="70"/>
      <c r="D813" s="70"/>
      <c r="E813" s="70"/>
      <c r="F813" s="70"/>
    </row>
    <row r="814" spans="3:6">
      <c r="C814" s="70"/>
      <c r="D814" s="70"/>
      <c r="E814" s="70"/>
      <c r="F814" s="70"/>
    </row>
    <row r="815" spans="3:6">
      <c r="C815" s="70"/>
      <c r="D815" s="70"/>
      <c r="E815" s="70"/>
      <c r="F815" s="70"/>
    </row>
    <row r="816" spans="3:6">
      <c r="C816" s="70"/>
      <c r="D816" s="70"/>
      <c r="E816" s="70"/>
      <c r="F816" s="70"/>
    </row>
    <row r="817" spans="3:6">
      <c r="C817" s="70"/>
      <c r="D817" s="70"/>
      <c r="E817" s="70"/>
      <c r="F817" s="70"/>
    </row>
    <row r="818" spans="3:6">
      <c r="C818" s="70"/>
      <c r="D818" s="70"/>
      <c r="E818" s="70"/>
      <c r="F818" s="70"/>
    </row>
    <row r="819" spans="3:6">
      <c r="C819" s="70"/>
      <c r="D819" s="70"/>
      <c r="E819" s="70"/>
      <c r="F819" s="70"/>
    </row>
    <row r="820" spans="3:6">
      <c r="C820" s="70"/>
      <c r="D820" s="70"/>
      <c r="E820" s="70"/>
      <c r="F820" s="70"/>
    </row>
    <row r="821" spans="3:6">
      <c r="C821" s="70"/>
      <c r="D821" s="70"/>
      <c r="E821" s="70"/>
      <c r="F821" s="70"/>
    </row>
    <row r="822" spans="3:6">
      <c r="C822" s="70"/>
      <c r="D822" s="70"/>
      <c r="E822" s="70"/>
      <c r="F822" s="70"/>
    </row>
    <row r="823" spans="3:6">
      <c r="C823" s="70"/>
      <c r="D823" s="70"/>
      <c r="E823" s="70"/>
      <c r="F823" s="70"/>
    </row>
    <row r="824" spans="3:6">
      <c r="C824" s="70"/>
      <c r="D824" s="70"/>
      <c r="E824" s="70"/>
      <c r="F824" s="70"/>
    </row>
    <row r="825" spans="3:6">
      <c r="C825" s="70"/>
      <c r="D825" s="70"/>
      <c r="E825" s="70"/>
      <c r="F825" s="70"/>
    </row>
    <row r="826" spans="3:6">
      <c r="C826" s="70"/>
      <c r="D826" s="70"/>
      <c r="E826" s="70"/>
      <c r="F826" s="70"/>
    </row>
    <row r="827" spans="3:6">
      <c r="C827" s="70"/>
      <c r="D827" s="70"/>
      <c r="E827" s="70"/>
      <c r="F827" s="70"/>
    </row>
    <row r="828" spans="3:6">
      <c r="C828" s="70"/>
      <c r="D828" s="70"/>
      <c r="E828" s="70"/>
      <c r="F828" s="70"/>
    </row>
    <row r="829" spans="3:6">
      <c r="C829" s="70"/>
      <c r="D829" s="70"/>
      <c r="E829" s="70"/>
      <c r="F829" s="70"/>
    </row>
    <row r="830" spans="3:6">
      <c r="C830" s="70"/>
      <c r="D830" s="70"/>
      <c r="E830" s="70"/>
      <c r="F830" s="70"/>
    </row>
    <row r="831" spans="3:6">
      <c r="C831" s="70"/>
      <c r="D831" s="70"/>
      <c r="E831" s="70"/>
      <c r="F831" s="70"/>
    </row>
    <row r="832" spans="3:6">
      <c r="C832" s="70"/>
      <c r="D832" s="70"/>
      <c r="E832" s="70"/>
      <c r="F832" s="70"/>
    </row>
    <row r="833" spans="3:6">
      <c r="C833" s="70"/>
      <c r="D833" s="70"/>
      <c r="E833" s="70"/>
      <c r="F833" s="70"/>
    </row>
    <row r="834" spans="3:6">
      <c r="C834" s="70"/>
      <c r="D834" s="70"/>
      <c r="E834" s="70"/>
      <c r="F834" s="70"/>
    </row>
    <row r="835" spans="3:6">
      <c r="C835" s="70"/>
      <c r="D835" s="70"/>
      <c r="E835" s="70"/>
      <c r="F835" s="70"/>
    </row>
    <row r="836" spans="3:6">
      <c r="C836" s="70"/>
      <c r="D836" s="70"/>
      <c r="E836" s="70"/>
      <c r="F836" s="70"/>
    </row>
    <row r="837" spans="3:6">
      <c r="C837" s="70"/>
      <c r="D837" s="70"/>
      <c r="E837" s="70"/>
      <c r="F837" s="70"/>
    </row>
    <row r="838" spans="3:6">
      <c r="C838" s="70"/>
      <c r="D838" s="70"/>
      <c r="E838" s="70"/>
      <c r="F838" s="70"/>
    </row>
    <row r="839" spans="3:6">
      <c r="C839" s="70"/>
      <c r="D839" s="70"/>
      <c r="E839" s="70"/>
      <c r="F839" s="70"/>
    </row>
    <row r="840" spans="3:6">
      <c r="C840" s="70"/>
      <c r="D840" s="70"/>
      <c r="E840" s="70"/>
      <c r="F840" s="70"/>
    </row>
    <row r="841" spans="3:6">
      <c r="C841" s="70"/>
      <c r="D841" s="70"/>
      <c r="E841" s="70"/>
      <c r="F841" s="70"/>
    </row>
    <row r="842" spans="3:6">
      <c r="C842" s="70"/>
      <c r="D842" s="70"/>
      <c r="E842" s="70"/>
      <c r="F842" s="70"/>
    </row>
    <row r="843" spans="3:6">
      <c r="C843" s="70"/>
      <c r="D843" s="70"/>
      <c r="E843" s="70"/>
      <c r="F843" s="70"/>
    </row>
    <row r="844" spans="3:6">
      <c r="C844" s="70"/>
      <c r="D844" s="70"/>
      <c r="E844" s="70"/>
      <c r="F844" s="70"/>
    </row>
    <row r="845" spans="3:6">
      <c r="C845" s="70"/>
      <c r="D845" s="70"/>
      <c r="E845" s="70"/>
      <c r="F845" s="70"/>
    </row>
    <row r="846" spans="3:6">
      <c r="C846" s="70"/>
      <c r="D846" s="70"/>
      <c r="E846" s="70"/>
      <c r="F846" s="70"/>
    </row>
    <row r="847" spans="3:6">
      <c r="C847" s="70"/>
      <c r="D847" s="70"/>
      <c r="E847" s="70"/>
      <c r="F847" s="70"/>
    </row>
    <row r="848" spans="3:6">
      <c r="C848" s="70"/>
      <c r="D848" s="70"/>
      <c r="E848" s="70"/>
      <c r="F848" s="70"/>
    </row>
    <row r="849" spans="3:6">
      <c r="C849" s="70"/>
      <c r="D849" s="70"/>
      <c r="E849" s="70"/>
      <c r="F849" s="70"/>
    </row>
    <row r="850" spans="3:6">
      <c r="C850" s="70"/>
      <c r="D850" s="70"/>
      <c r="E850" s="70"/>
      <c r="F850" s="70"/>
    </row>
    <row r="851" spans="3:6">
      <c r="C851" s="70"/>
      <c r="D851" s="70"/>
      <c r="E851" s="70"/>
      <c r="F851" s="70"/>
    </row>
    <row r="852" spans="3:6">
      <c r="C852" s="70"/>
      <c r="D852" s="70"/>
      <c r="E852" s="70"/>
      <c r="F852" s="70"/>
    </row>
    <row r="853" spans="3:6">
      <c r="C853" s="70"/>
      <c r="D853" s="70"/>
      <c r="E853" s="70"/>
      <c r="F853" s="70"/>
    </row>
    <row r="854" spans="3:6">
      <c r="C854" s="70"/>
      <c r="D854" s="70"/>
      <c r="E854" s="70"/>
      <c r="F854" s="70"/>
    </row>
    <row r="855" spans="3:6">
      <c r="C855" s="70"/>
      <c r="D855" s="70"/>
      <c r="E855" s="70"/>
      <c r="F855" s="70"/>
    </row>
    <row r="856" spans="3:6">
      <c r="C856" s="70"/>
      <c r="D856" s="70"/>
      <c r="E856" s="70"/>
      <c r="F856" s="70"/>
    </row>
    <row r="857" spans="3:6">
      <c r="C857" s="70"/>
      <c r="D857" s="70"/>
      <c r="E857" s="70"/>
      <c r="F857" s="70"/>
    </row>
    <row r="858" spans="3:6">
      <c r="C858" s="70"/>
      <c r="D858" s="70"/>
      <c r="E858" s="70"/>
      <c r="F858" s="70"/>
    </row>
    <row r="859" spans="3:6">
      <c r="C859" s="70"/>
      <c r="D859" s="70"/>
      <c r="E859" s="70"/>
      <c r="F859" s="70"/>
    </row>
    <row r="860" spans="3:6">
      <c r="C860" s="70"/>
      <c r="D860" s="70"/>
      <c r="E860" s="70"/>
      <c r="F860" s="70"/>
    </row>
    <row r="861" spans="3:6">
      <c r="C861" s="70"/>
      <c r="D861" s="70"/>
      <c r="E861" s="70"/>
      <c r="F861" s="70"/>
    </row>
    <row r="862" spans="3:6">
      <c r="C862" s="70"/>
      <c r="D862" s="70"/>
      <c r="E862" s="70"/>
      <c r="F862" s="70"/>
    </row>
    <row r="863" spans="3:6">
      <c r="C863" s="70"/>
      <c r="D863" s="70"/>
      <c r="E863" s="70"/>
      <c r="F863" s="70"/>
    </row>
    <row r="864" spans="3:6">
      <c r="C864" s="70"/>
      <c r="D864" s="70"/>
      <c r="E864" s="70"/>
      <c r="F864" s="70"/>
    </row>
    <row r="865" spans="3:6">
      <c r="C865" s="70"/>
      <c r="D865" s="70"/>
      <c r="E865" s="70"/>
      <c r="F865" s="70"/>
    </row>
    <row r="866" spans="3:6">
      <c r="C866" s="70"/>
      <c r="D866" s="70"/>
      <c r="E866" s="70"/>
      <c r="F866" s="70"/>
    </row>
    <row r="867" spans="3:6">
      <c r="C867" s="70"/>
      <c r="D867" s="70"/>
      <c r="E867" s="70"/>
      <c r="F867" s="70"/>
    </row>
    <row r="868" spans="3:6">
      <c r="C868" s="70"/>
      <c r="D868" s="70"/>
      <c r="E868" s="70"/>
      <c r="F868" s="70"/>
    </row>
    <row r="869" spans="3:6">
      <c r="C869" s="70"/>
      <c r="D869" s="70"/>
      <c r="E869" s="70"/>
      <c r="F869" s="70"/>
    </row>
    <row r="870" spans="3:6">
      <c r="C870" s="70"/>
      <c r="D870" s="70"/>
      <c r="E870" s="70"/>
      <c r="F870" s="70"/>
    </row>
    <row r="871" spans="3:6">
      <c r="C871" s="70"/>
      <c r="D871" s="70"/>
      <c r="E871" s="70"/>
      <c r="F871" s="70"/>
    </row>
    <row r="872" spans="3:6">
      <c r="C872" s="70"/>
      <c r="D872" s="70"/>
      <c r="E872" s="70"/>
      <c r="F872" s="70"/>
    </row>
    <row r="873" spans="3:6">
      <c r="C873" s="70"/>
      <c r="D873" s="70"/>
      <c r="E873" s="70"/>
      <c r="F873" s="70"/>
    </row>
    <row r="874" spans="3:6">
      <c r="C874" s="70"/>
      <c r="D874" s="70"/>
      <c r="E874" s="70"/>
      <c r="F874" s="70"/>
    </row>
    <row r="875" spans="3:6">
      <c r="C875" s="70"/>
      <c r="D875" s="70"/>
      <c r="E875" s="70"/>
      <c r="F875" s="70"/>
    </row>
    <row r="876" spans="3:6">
      <c r="C876" s="70"/>
      <c r="D876" s="70"/>
      <c r="E876" s="70"/>
      <c r="F876" s="70"/>
    </row>
    <row r="877" spans="3:6">
      <c r="C877" s="70"/>
      <c r="D877" s="70"/>
      <c r="E877" s="70"/>
      <c r="F877" s="70"/>
    </row>
    <row r="878" spans="3:6">
      <c r="C878" s="70"/>
      <c r="D878" s="70"/>
      <c r="E878" s="70"/>
      <c r="F878" s="70"/>
    </row>
    <row r="879" spans="3:6">
      <c r="C879" s="70"/>
      <c r="D879" s="70"/>
      <c r="E879" s="70"/>
      <c r="F879" s="70"/>
    </row>
    <row r="880" spans="3:6">
      <c r="C880" s="70"/>
      <c r="D880" s="70"/>
      <c r="E880" s="70"/>
      <c r="F880" s="70"/>
    </row>
    <row r="881" spans="3:6">
      <c r="C881" s="70"/>
      <c r="D881" s="70"/>
      <c r="E881" s="70"/>
      <c r="F881" s="70"/>
    </row>
    <row r="882" spans="3:6">
      <c r="C882" s="70"/>
      <c r="D882" s="70"/>
      <c r="E882" s="70"/>
      <c r="F882" s="70"/>
    </row>
    <row r="883" spans="3:6">
      <c r="C883" s="70"/>
      <c r="D883" s="70"/>
      <c r="E883" s="70"/>
      <c r="F883" s="70"/>
    </row>
    <row r="884" spans="3:6">
      <c r="C884" s="70"/>
      <c r="D884" s="70"/>
      <c r="E884" s="70"/>
      <c r="F884" s="70"/>
    </row>
    <row r="885" spans="3:6">
      <c r="C885" s="70"/>
      <c r="D885" s="70"/>
      <c r="E885" s="70"/>
      <c r="F885" s="70"/>
    </row>
    <row r="886" spans="3:6">
      <c r="C886" s="70"/>
      <c r="D886" s="70"/>
      <c r="E886" s="70"/>
      <c r="F886" s="70"/>
    </row>
    <row r="887" spans="3:6">
      <c r="C887" s="70"/>
      <c r="D887" s="70"/>
      <c r="E887" s="70"/>
      <c r="F887" s="70"/>
    </row>
    <row r="888" spans="3:6">
      <c r="C888" s="70"/>
      <c r="D888" s="70"/>
      <c r="E888" s="70"/>
      <c r="F888" s="70"/>
    </row>
    <row r="889" spans="3:6">
      <c r="C889" s="70"/>
      <c r="D889" s="70"/>
      <c r="E889" s="70"/>
      <c r="F889" s="70"/>
    </row>
    <row r="890" spans="3:6">
      <c r="C890" s="70"/>
      <c r="D890" s="70"/>
      <c r="E890" s="70"/>
      <c r="F890" s="70"/>
    </row>
    <row r="891" spans="3:6">
      <c r="C891" s="70"/>
      <c r="D891" s="70"/>
      <c r="E891" s="70"/>
      <c r="F891" s="70"/>
    </row>
    <row r="892" spans="3:6">
      <c r="C892" s="70"/>
      <c r="D892" s="70"/>
      <c r="E892" s="70"/>
      <c r="F892" s="70"/>
    </row>
    <row r="893" spans="3:6">
      <c r="C893" s="70"/>
      <c r="D893" s="70"/>
      <c r="E893" s="70"/>
      <c r="F893" s="70"/>
    </row>
    <row r="894" spans="3:6">
      <c r="C894" s="70"/>
      <c r="D894" s="70"/>
      <c r="E894" s="70"/>
      <c r="F894" s="70"/>
    </row>
    <row r="895" spans="3:6">
      <c r="C895" s="70"/>
      <c r="D895" s="70"/>
      <c r="E895" s="70"/>
      <c r="F895" s="70"/>
    </row>
    <row r="896" spans="3:6">
      <c r="C896" s="70"/>
      <c r="D896" s="70"/>
      <c r="E896" s="70"/>
      <c r="F896" s="70"/>
    </row>
    <row r="897" spans="3:6">
      <c r="C897" s="70"/>
      <c r="D897" s="70"/>
      <c r="E897" s="70"/>
      <c r="F897" s="70"/>
    </row>
    <row r="898" spans="3:6">
      <c r="C898" s="70"/>
      <c r="D898" s="70"/>
      <c r="E898" s="70"/>
      <c r="F898" s="70"/>
    </row>
    <row r="899" spans="3:6">
      <c r="C899" s="70"/>
      <c r="D899" s="70"/>
      <c r="E899" s="70"/>
      <c r="F899" s="70"/>
    </row>
    <row r="900" spans="3:6">
      <c r="C900" s="70"/>
      <c r="D900" s="70"/>
      <c r="E900" s="70"/>
      <c r="F900" s="70"/>
    </row>
    <row r="901" spans="3:6">
      <c r="C901" s="70"/>
      <c r="D901" s="70"/>
      <c r="E901" s="70"/>
      <c r="F901" s="70"/>
    </row>
    <row r="902" spans="3:6">
      <c r="C902" s="70"/>
      <c r="D902" s="70"/>
      <c r="E902" s="70"/>
      <c r="F902" s="70"/>
    </row>
    <row r="903" spans="3:6">
      <c r="C903" s="70"/>
      <c r="D903" s="70"/>
      <c r="E903" s="70"/>
      <c r="F903" s="70"/>
    </row>
    <row r="904" spans="3:6">
      <c r="C904" s="70"/>
      <c r="D904" s="70"/>
      <c r="E904" s="70"/>
      <c r="F904" s="70"/>
    </row>
    <row r="905" spans="3:6">
      <c r="C905" s="70"/>
      <c r="D905" s="70"/>
      <c r="E905" s="70"/>
      <c r="F905" s="70"/>
    </row>
    <row r="906" spans="3:6">
      <c r="C906" s="70"/>
      <c r="D906" s="70"/>
      <c r="E906" s="70"/>
      <c r="F906" s="70"/>
    </row>
  </sheetData>
  <mergeCells count="4">
    <mergeCell ref="A122:E122"/>
    <mergeCell ref="I125:L125"/>
    <mergeCell ref="I127:L127"/>
    <mergeCell ref="K2:L2"/>
  </mergeCells>
  <phoneticPr fontId="6" type="noConversion"/>
  <printOptions horizontalCentered="1"/>
  <pageMargins left="0.31496062992125984" right="0" top="0" bottom="0" header="0" footer="0"/>
  <pageSetup scale="79" orientation="portrait" r:id="rId1"/>
  <headerFooter alignWithMargins="0">
    <oddFooter>&amp;C&amp;P</oddFooter>
  </headerFooter>
  <rowBreaks count="4" manualBreakCount="4">
    <brk id="20" max="5" man="1"/>
    <brk id="40" max="5" man="1"/>
    <brk id="75" max="5" man="1"/>
    <brk id="104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8"/>
  <sheetViews>
    <sheetView view="pageBreakPreview" topLeftCell="A262" zoomScale="60" zoomScaleNormal="75" workbookViewId="0">
      <selection activeCell="E311" sqref="E311:I315"/>
    </sheetView>
  </sheetViews>
  <sheetFormatPr defaultRowHeight="15"/>
  <cols>
    <col min="1" max="1" width="5.140625" style="3" customWidth="1"/>
    <col min="2" max="2" width="6.42578125" style="4" customWidth="1"/>
    <col min="3" max="3" width="6.28515625" style="5" customWidth="1"/>
    <col min="4" max="4" width="5.7109375" style="6" customWidth="1"/>
    <col min="5" max="5" width="49.7109375" style="21" customWidth="1"/>
    <col min="6" max="6" width="47.5703125" style="8" hidden="1" customWidth="1"/>
    <col min="7" max="7" width="19.5703125" style="7" customWidth="1"/>
    <col min="8" max="8" width="18.28515625" style="7" customWidth="1"/>
    <col min="9" max="9" width="19" style="7" customWidth="1"/>
    <col min="10" max="10" width="19.5703125" style="7" bestFit="1" customWidth="1"/>
    <col min="11" max="11" width="9.140625" style="7"/>
    <col min="12" max="12" width="14.28515625" style="7" bestFit="1" customWidth="1"/>
    <col min="13" max="16384" width="9.140625" style="7"/>
  </cols>
  <sheetData>
    <row r="1" spans="1:15" ht="15" customHeight="1">
      <c r="G1" s="663" t="s">
        <v>1025</v>
      </c>
      <c r="H1" s="663"/>
      <c r="I1" s="663"/>
      <c r="M1" s="74"/>
      <c r="N1" s="674"/>
      <c r="O1" s="674"/>
    </row>
    <row r="2" spans="1:15" ht="21" customHeight="1">
      <c r="G2" s="663" t="s">
        <v>1033</v>
      </c>
      <c r="H2" s="663"/>
      <c r="I2" s="663"/>
      <c r="M2" s="665"/>
      <c r="N2" s="665"/>
      <c r="O2" s="665"/>
    </row>
    <row r="3" spans="1:15" ht="17.25" customHeight="1">
      <c r="G3" s="663"/>
      <c r="H3" s="663"/>
      <c r="I3" s="663"/>
      <c r="M3" s="665"/>
      <c r="N3" s="665"/>
      <c r="O3" s="665"/>
    </row>
    <row r="4" spans="1:15" ht="25.5" customHeight="1">
      <c r="G4" s="645"/>
      <c r="H4" s="645"/>
      <c r="I4" s="645"/>
      <c r="M4" s="665"/>
      <c r="N4" s="665"/>
      <c r="O4" s="665"/>
    </row>
    <row r="5" spans="1:15" ht="17.25">
      <c r="A5" s="677" t="s">
        <v>1020</v>
      </c>
      <c r="B5" s="668"/>
      <c r="C5" s="668"/>
      <c r="D5" s="668"/>
      <c r="E5" s="668"/>
      <c r="F5" s="668"/>
      <c r="G5" s="668"/>
      <c r="H5" s="668"/>
      <c r="I5" s="668"/>
    </row>
    <row r="6" spans="1:15" ht="23.25" customHeight="1">
      <c r="A6" s="678" t="s">
        <v>195</v>
      </c>
      <c r="B6" s="678"/>
      <c r="C6" s="678"/>
      <c r="D6" s="678"/>
      <c r="E6" s="678"/>
      <c r="F6" s="678"/>
      <c r="G6" s="678"/>
      <c r="H6" s="678"/>
      <c r="I6" s="678"/>
    </row>
    <row r="7" spans="1:15" ht="18" thickBot="1">
      <c r="A7" s="106"/>
      <c r="B7" s="265"/>
      <c r="C7" s="266"/>
      <c r="D7" s="266"/>
      <c r="E7" s="267"/>
      <c r="F7" s="294"/>
      <c r="G7" s="114"/>
      <c r="H7" s="115" t="s">
        <v>196</v>
      </c>
      <c r="I7" s="115"/>
    </row>
    <row r="8" spans="1:15" s="9" customFormat="1" ht="15.75" customHeight="1" thickBot="1">
      <c r="A8" s="679" t="s">
        <v>197</v>
      </c>
      <c r="B8" s="690" t="s">
        <v>198</v>
      </c>
      <c r="C8" s="692" t="s">
        <v>199</v>
      </c>
      <c r="D8" s="694" t="s">
        <v>200</v>
      </c>
      <c r="E8" s="686" t="s">
        <v>201</v>
      </c>
      <c r="F8" s="688" t="s">
        <v>202</v>
      </c>
      <c r="G8" s="675" t="s">
        <v>203</v>
      </c>
      <c r="H8" s="682" t="s">
        <v>204</v>
      </c>
      <c r="I8" s="683"/>
    </row>
    <row r="9" spans="1:15" s="10" customFormat="1" ht="32.25" customHeight="1" thickBot="1">
      <c r="A9" s="680"/>
      <c r="B9" s="691"/>
      <c r="C9" s="693"/>
      <c r="D9" s="695"/>
      <c r="E9" s="687"/>
      <c r="F9" s="689"/>
      <c r="G9" s="676"/>
      <c r="H9" s="113" t="s">
        <v>19</v>
      </c>
      <c r="I9" s="113" t="s">
        <v>20</v>
      </c>
    </row>
    <row r="10" spans="1:15" s="62" customFormat="1" ht="15.75" thickBot="1">
      <c r="A10" s="152">
        <v>1</v>
      </c>
      <c r="B10" s="153">
        <v>2</v>
      </c>
      <c r="C10" s="153">
        <v>3</v>
      </c>
      <c r="D10" s="154">
        <v>4</v>
      </c>
      <c r="E10" s="155">
        <v>5</v>
      </c>
      <c r="F10" s="311"/>
      <c r="G10" s="155">
        <v>6</v>
      </c>
      <c r="H10" s="156">
        <v>7</v>
      </c>
      <c r="I10" s="157">
        <v>8</v>
      </c>
    </row>
    <row r="11" spans="1:15" s="66" customFormat="1" ht="56.25" customHeight="1" thickBot="1">
      <c r="A11" s="116">
        <v>2000</v>
      </c>
      <c r="B11" s="117" t="s">
        <v>205</v>
      </c>
      <c r="C11" s="118" t="s">
        <v>22</v>
      </c>
      <c r="D11" s="119" t="s">
        <v>22</v>
      </c>
      <c r="E11" s="120" t="s">
        <v>206</v>
      </c>
      <c r="F11" s="312"/>
      <c r="G11" s="584">
        <f>+H11+I11</f>
        <v>1694132.42</v>
      </c>
      <c r="H11" s="584">
        <f>H12+H47+H65+H91+H144+H164+H184+H213+H274+H306+H243</f>
        <v>1217000</v>
      </c>
      <c r="I11" s="584">
        <f>I12+I47+I65+I91+I144+I164+I184+I213+I274+I306+I243</f>
        <v>477132.42</v>
      </c>
      <c r="J11" s="392"/>
      <c r="L11" s="392"/>
    </row>
    <row r="12" spans="1:15" s="65" customFormat="1" ht="62.25" customHeight="1">
      <c r="A12" s="121">
        <v>2100</v>
      </c>
      <c r="B12" s="122" t="s">
        <v>207</v>
      </c>
      <c r="C12" s="123" t="s">
        <v>208</v>
      </c>
      <c r="D12" s="124" t="s">
        <v>208</v>
      </c>
      <c r="E12" s="125" t="s">
        <v>209</v>
      </c>
      <c r="F12" s="313" t="s">
        <v>210</v>
      </c>
      <c r="G12" s="531">
        <f>+G14+G19+G23+G28+G31+G34+G37+G40</f>
        <v>556333.85</v>
      </c>
      <c r="H12" s="531">
        <f>+H14+H19+H23+H28+H31+H34+H37+H40</f>
        <v>518333.85</v>
      </c>
      <c r="I12" s="531">
        <f>+I14+I19+I23+I28+I31+I34+I37+I40</f>
        <v>38000</v>
      </c>
    </row>
    <row r="13" spans="1:15" ht="11.25" customHeight="1">
      <c r="A13" s="126"/>
      <c r="B13" s="122"/>
      <c r="C13" s="123"/>
      <c r="D13" s="124"/>
      <c r="E13" s="127" t="s">
        <v>18</v>
      </c>
      <c r="F13" s="11"/>
      <c r="G13" s="532"/>
      <c r="H13" s="533"/>
      <c r="I13" s="532"/>
    </row>
    <row r="14" spans="1:15" s="13" customFormat="1" ht="41.25" customHeight="1">
      <c r="A14" s="128">
        <v>2110</v>
      </c>
      <c r="B14" s="122" t="s">
        <v>207</v>
      </c>
      <c r="C14" s="129" t="s">
        <v>21</v>
      </c>
      <c r="D14" s="130" t="s">
        <v>208</v>
      </c>
      <c r="E14" s="131" t="s">
        <v>211</v>
      </c>
      <c r="F14" s="12" t="s">
        <v>212</v>
      </c>
      <c r="G14" s="534">
        <f>+H14+I14</f>
        <v>446480</v>
      </c>
      <c r="H14" s="535">
        <f>+H16</f>
        <v>438480</v>
      </c>
      <c r="I14" s="534">
        <f>+I16</f>
        <v>8000</v>
      </c>
    </row>
    <row r="15" spans="1:15" s="13" customFormat="1" ht="21" customHeight="1">
      <c r="A15" s="128"/>
      <c r="B15" s="122"/>
      <c r="C15" s="129"/>
      <c r="D15" s="130"/>
      <c r="E15" s="127" t="s">
        <v>34</v>
      </c>
      <c r="F15" s="12"/>
      <c r="G15" s="536"/>
      <c r="H15" s="537"/>
      <c r="I15" s="536"/>
    </row>
    <row r="16" spans="1:15" ht="25.5" customHeight="1">
      <c r="A16" s="128">
        <v>2111</v>
      </c>
      <c r="B16" s="132" t="s">
        <v>207</v>
      </c>
      <c r="C16" s="133" t="s">
        <v>21</v>
      </c>
      <c r="D16" s="134" t="s">
        <v>21</v>
      </c>
      <c r="E16" s="127" t="s">
        <v>213</v>
      </c>
      <c r="F16" s="14" t="s">
        <v>214</v>
      </c>
      <c r="G16" s="538">
        <f>+H16+I16</f>
        <v>446480</v>
      </c>
      <c r="H16" s="538">
        <f>+'Sheet6 '!G17</f>
        <v>438480</v>
      </c>
      <c r="I16" s="538">
        <f>+'Sheet6 '!H17</f>
        <v>8000</v>
      </c>
    </row>
    <row r="17" spans="1:9" ht="14.25" customHeight="1">
      <c r="A17" s="128">
        <v>2112</v>
      </c>
      <c r="B17" s="132" t="s">
        <v>207</v>
      </c>
      <c r="C17" s="133" t="s">
        <v>21</v>
      </c>
      <c r="D17" s="134" t="s">
        <v>215</v>
      </c>
      <c r="E17" s="127" t="s">
        <v>216</v>
      </c>
      <c r="F17" s="14" t="s">
        <v>217</v>
      </c>
      <c r="G17" s="538"/>
      <c r="H17" s="539"/>
      <c r="I17" s="538"/>
    </row>
    <row r="18" spans="1:9">
      <c r="A18" s="128">
        <v>2113</v>
      </c>
      <c r="B18" s="132" t="s">
        <v>207</v>
      </c>
      <c r="C18" s="133" t="s">
        <v>21</v>
      </c>
      <c r="D18" s="134" t="s">
        <v>218</v>
      </c>
      <c r="E18" s="127" t="s">
        <v>219</v>
      </c>
      <c r="F18" s="14" t="s">
        <v>220</v>
      </c>
      <c r="G18" s="538"/>
      <c r="H18" s="539"/>
      <c r="I18" s="538"/>
    </row>
    <row r="19" spans="1:9">
      <c r="A19" s="128">
        <v>2120</v>
      </c>
      <c r="B19" s="122" t="s">
        <v>207</v>
      </c>
      <c r="C19" s="129" t="s">
        <v>215</v>
      </c>
      <c r="D19" s="130" t="s">
        <v>208</v>
      </c>
      <c r="E19" s="131" t="s">
        <v>221</v>
      </c>
      <c r="F19" s="15" t="s">
        <v>222</v>
      </c>
      <c r="G19" s="538"/>
      <c r="H19" s="539"/>
      <c r="I19" s="538"/>
    </row>
    <row r="20" spans="1:9" s="13" customFormat="1" ht="11.25" customHeight="1">
      <c r="A20" s="128"/>
      <c r="B20" s="122"/>
      <c r="C20" s="129"/>
      <c r="D20" s="130"/>
      <c r="E20" s="127" t="s">
        <v>34</v>
      </c>
      <c r="F20" s="12"/>
      <c r="G20" s="536"/>
      <c r="H20" s="537"/>
      <c r="I20" s="536"/>
    </row>
    <row r="21" spans="1:9" ht="16.5" customHeight="1">
      <c r="A21" s="128">
        <v>2121</v>
      </c>
      <c r="B21" s="132" t="s">
        <v>207</v>
      </c>
      <c r="C21" s="133" t="s">
        <v>215</v>
      </c>
      <c r="D21" s="134" t="s">
        <v>21</v>
      </c>
      <c r="E21" s="135" t="s">
        <v>223</v>
      </c>
      <c r="F21" s="14" t="s">
        <v>224</v>
      </c>
      <c r="G21" s="538"/>
      <c r="H21" s="539"/>
      <c r="I21" s="538"/>
    </row>
    <row r="22" spans="1:9" ht="27" customHeight="1">
      <c r="A22" s="128">
        <v>2122</v>
      </c>
      <c r="B22" s="132" t="s">
        <v>207</v>
      </c>
      <c r="C22" s="133" t="s">
        <v>215</v>
      </c>
      <c r="D22" s="134" t="s">
        <v>215</v>
      </c>
      <c r="E22" s="127" t="s">
        <v>225</v>
      </c>
      <c r="F22" s="14" t="s">
        <v>226</v>
      </c>
      <c r="G22" s="538"/>
      <c r="H22" s="539"/>
      <c r="I22" s="538"/>
    </row>
    <row r="23" spans="1:9">
      <c r="A23" s="128">
        <v>2130</v>
      </c>
      <c r="B23" s="122" t="s">
        <v>207</v>
      </c>
      <c r="C23" s="129" t="s">
        <v>218</v>
      </c>
      <c r="D23" s="130" t="s">
        <v>208</v>
      </c>
      <c r="E23" s="131" t="s">
        <v>227</v>
      </c>
      <c r="F23" s="16" t="s">
        <v>228</v>
      </c>
      <c r="G23" s="538"/>
      <c r="H23" s="539"/>
      <c r="I23" s="538"/>
    </row>
    <row r="24" spans="1:9" s="13" customFormat="1" ht="10.5" customHeight="1">
      <c r="A24" s="128"/>
      <c r="B24" s="122"/>
      <c r="C24" s="129"/>
      <c r="D24" s="130"/>
      <c r="E24" s="127" t="s">
        <v>34</v>
      </c>
      <c r="F24" s="12"/>
      <c r="G24" s="536"/>
      <c r="H24" s="537"/>
      <c r="I24" s="536"/>
    </row>
    <row r="25" spans="1:9" ht="27">
      <c r="A25" s="128">
        <v>2131</v>
      </c>
      <c r="B25" s="132" t="s">
        <v>207</v>
      </c>
      <c r="C25" s="133" t="s">
        <v>218</v>
      </c>
      <c r="D25" s="134" t="s">
        <v>21</v>
      </c>
      <c r="E25" s="127" t="s">
        <v>229</v>
      </c>
      <c r="F25" s="14" t="s">
        <v>230</v>
      </c>
      <c r="G25" s="538"/>
      <c r="H25" s="539"/>
      <c r="I25" s="538"/>
    </row>
    <row r="26" spans="1:9" ht="14.25" customHeight="1">
      <c r="A26" s="128">
        <v>2132</v>
      </c>
      <c r="B26" s="132" t="s">
        <v>207</v>
      </c>
      <c r="C26" s="133" t="s">
        <v>218</v>
      </c>
      <c r="D26" s="134" t="s">
        <v>215</v>
      </c>
      <c r="E26" s="127" t="s">
        <v>231</v>
      </c>
      <c r="F26" s="14" t="s">
        <v>232</v>
      </c>
      <c r="G26" s="538"/>
      <c r="H26" s="539"/>
      <c r="I26" s="538"/>
    </row>
    <row r="27" spans="1:9">
      <c r="A27" s="128">
        <v>2133</v>
      </c>
      <c r="B27" s="132" t="s">
        <v>207</v>
      </c>
      <c r="C27" s="133" t="s">
        <v>218</v>
      </c>
      <c r="D27" s="134" t="s">
        <v>218</v>
      </c>
      <c r="E27" s="127" t="s">
        <v>233</v>
      </c>
      <c r="F27" s="14" t="s">
        <v>234</v>
      </c>
      <c r="G27" s="538"/>
      <c r="H27" s="539"/>
      <c r="I27" s="538"/>
    </row>
    <row r="28" spans="1:9" ht="12.75" customHeight="1">
      <c r="A28" s="128">
        <v>2140</v>
      </c>
      <c r="B28" s="122" t="s">
        <v>207</v>
      </c>
      <c r="C28" s="129" t="s">
        <v>235</v>
      </c>
      <c r="D28" s="130" t="s">
        <v>208</v>
      </c>
      <c r="E28" s="131" t="s">
        <v>236</v>
      </c>
      <c r="F28" s="12" t="s">
        <v>237</v>
      </c>
      <c r="G28" s="538"/>
      <c r="H28" s="539"/>
      <c r="I28" s="538"/>
    </row>
    <row r="29" spans="1:9" s="13" customFormat="1" ht="10.5" customHeight="1">
      <c r="A29" s="128"/>
      <c r="B29" s="122"/>
      <c r="C29" s="129"/>
      <c r="D29" s="130"/>
      <c r="E29" s="127" t="s">
        <v>34</v>
      </c>
      <c r="F29" s="12"/>
      <c r="G29" s="536"/>
      <c r="H29" s="537"/>
      <c r="I29" s="536"/>
    </row>
    <row r="30" spans="1:9">
      <c r="A30" s="128">
        <v>2141</v>
      </c>
      <c r="B30" s="132" t="s">
        <v>207</v>
      </c>
      <c r="C30" s="133" t="s">
        <v>235</v>
      </c>
      <c r="D30" s="134" t="s">
        <v>21</v>
      </c>
      <c r="E30" s="127" t="s">
        <v>238</v>
      </c>
      <c r="F30" s="17" t="s">
        <v>239</v>
      </c>
      <c r="G30" s="538"/>
      <c r="H30" s="539"/>
      <c r="I30" s="538"/>
    </row>
    <row r="31" spans="1:9" ht="27">
      <c r="A31" s="128">
        <v>2150</v>
      </c>
      <c r="B31" s="122" t="s">
        <v>207</v>
      </c>
      <c r="C31" s="129" t="s">
        <v>240</v>
      </c>
      <c r="D31" s="130" t="s">
        <v>208</v>
      </c>
      <c r="E31" s="131" t="s">
        <v>241</v>
      </c>
      <c r="F31" s="12" t="s">
        <v>242</v>
      </c>
      <c r="G31" s="538"/>
      <c r="H31" s="539"/>
      <c r="I31" s="538"/>
    </row>
    <row r="32" spans="1:9" s="13" customFormat="1" ht="12" customHeight="1">
      <c r="A32" s="128"/>
      <c r="B32" s="122"/>
      <c r="C32" s="129"/>
      <c r="D32" s="130"/>
      <c r="E32" s="127" t="s">
        <v>34</v>
      </c>
      <c r="F32" s="12"/>
      <c r="G32" s="536"/>
      <c r="H32" s="537"/>
      <c r="I32" s="536"/>
    </row>
    <row r="33" spans="1:9" ht="27">
      <c r="A33" s="128">
        <v>2151</v>
      </c>
      <c r="B33" s="132" t="s">
        <v>207</v>
      </c>
      <c r="C33" s="133" t="s">
        <v>240</v>
      </c>
      <c r="D33" s="134" t="s">
        <v>21</v>
      </c>
      <c r="E33" s="127" t="s">
        <v>243</v>
      </c>
      <c r="F33" s="17" t="s">
        <v>244</v>
      </c>
      <c r="G33" s="538"/>
      <c r="H33" s="539"/>
      <c r="I33" s="538"/>
    </row>
    <row r="34" spans="1:9" ht="27" customHeight="1">
      <c r="A34" s="128">
        <v>2160</v>
      </c>
      <c r="B34" s="122" t="s">
        <v>207</v>
      </c>
      <c r="C34" s="129" t="s">
        <v>245</v>
      </c>
      <c r="D34" s="130" t="s">
        <v>208</v>
      </c>
      <c r="E34" s="131" t="s">
        <v>246</v>
      </c>
      <c r="F34" s="12" t="s">
        <v>247</v>
      </c>
      <c r="G34" s="534">
        <f>+H34+I34</f>
        <v>109853.85</v>
      </c>
      <c r="H34" s="534">
        <f>+'Sheet6 '!G67</f>
        <v>79853.850000000006</v>
      </c>
      <c r="I34" s="534">
        <f>+'Sheet6 '!H69</f>
        <v>30000</v>
      </c>
    </row>
    <row r="35" spans="1:9" s="13" customFormat="1" ht="13.5" customHeight="1">
      <c r="A35" s="128"/>
      <c r="B35" s="122"/>
      <c r="C35" s="129"/>
      <c r="D35" s="130"/>
      <c r="E35" s="127" t="s">
        <v>34</v>
      </c>
      <c r="F35" s="12"/>
      <c r="G35" s="538"/>
      <c r="H35" s="537"/>
      <c r="I35" s="536"/>
    </row>
    <row r="36" spans="1:9" ht="27">
      <c r="A36" s="128">
        <v>2161</v>
      </c>
      <c r="B36" s="132" t="s">
        <v>207</v>
      </c>
      <c r="C36" s="133" t="s">
        <v>245</v>
      </c>
      <c r="D36" s="134" t="s">
        <v>21</v>
      </c>
      <c r="E36" s="127" t="s">
        <v>248</v>
      </c>
      <c r="F36" s="14" t="s">
        <v>249</v>
      </c>
      <c r="G36" s="538">
        <f>+H36+I36</f>
        <v>109853.85</v>
      </c>
      <c r="H36" s="539">
        <f>+H34</f>
        <v>79853.850000000006</v>
      </c>
      <c r="I36" s="538">
        <f>+I34</f>
        <v>30000</v>
      </c>
    </row>
    <row r="37" spans="1:9">
      <c r="A37" s="128">
        <v>2170</v>
      </c>
      <c r="B37" s="122" t="s">
        <v>207</v>
      </c>
      <c r="C37" s="129" t="s">
        <v>250</v>
      </c>
      <c r="D37" s="130" t="s">
        <v>208</v>
      </c>
      <c r="E37" s="131" t="s">
        <v>251</v>
      </c>
      <c r="F37" s="14"/>
      <c r="G37" s="538"/>
      <c r="H37" s="539"/>
      <c r="I37" s="538"/>
    </row>
    <row r="38" spans="1:9" s="13" customFormat="1" ht="12.75" customHeight="1">
      <c r="A38" s="128"/>
      <c r="B38" s="122"/>
      <c r="C38" s="129"/>
      <c r="D38" s="130"/>
      <c r="E38" s="127" t="s">
        <v>34</v>
      </c>
      <c r="F38" s="12"/>
      <c r="G38" s="536"/>
      <c r="H38" s="537"/>
      <c r="I38" s="536"/>
    </row>
    <row r="39" spans="1:9">
      <c r="A39" s="128">
        <v>2171</v>
      </c>
      <c r="B39" s="132" t="s">
        <v>207</v>
      </c>
      <c r="C39" s="133" t="s">
        <v>250</v>
      </c>
      <c r="D39" s="134" t="s">
        <v>21</v>
      </c>
      <c r="E39" s="127" t="s">
        <v>251</v>
      </c>
      <c r="F39" s="14"/>
      <c r="G39" s="538"/>
      <c r="H39" s="539"/>
      <c r="I39" s="538"/>
    </row>
    <row r="40" spans="1:9" ht="28.5" customHeight="1">
      <c r="A40" s="128">
        <v>2180</v>
      </c>
      <c r="B40" s="122" t="s">
        <v>207</v>
      </c>
      <c r="C40" s="129" t="s">
        <v>252</v>
      </c>
      <c r="D40" s="130" t="s">
        <v>208</v>
      </c>
      <c r="E40" s="131" t="s">
        <v>253</v>
      </c>
      <c r="F40" s="12" t="s">
        <v>254</v>
      </c>
      <c r="G40" s="538"/>
      <c r="H40" s="539"/>
      <c r="I40" s="538"/>
    </row>
    <row r="41" spans="1:9" s="13" customFormat="1" ht="13.5" customHeight="1">
      <c r="A41" s="128"/>
      <c r="B41" s="122"/>
      <c r="C41" s="129"/>
      <c r="D41" s="130"/>
      <c r="E41" s="127" t="s">
        <v>34</v>
      </c>
      <c r="F41" s="12"/>
      <c r="G41" s="536"/>
      <c r="H41" s="537"/>
      <c r="I41" s="536"/>
    </row>
    <row r="42" spans="1:9" ht="28.5">
      <c r="A42" s="128">
        <v>2181</v>
      </c>
      <c r="B42" s="132" t="s">
        <v>207</v>
      </c>
      <c r="C42" s="133" t="s">
        <v>252</v>
      </c>
      <c r="D42" s="134" t="s">
        <v>21</v>
      </c>
      <c r="E42" s="127" t="s">
        <v>253</v>
      </c>
      <c r="F42" s="17" t="s">
        <v>255</v>
      </c>
      <c r="G42" s="538"/>
      <c r="H42" s="539"/>
      <c r="I42" s="538"/>
    </row>
    <row r="43" spans="1:9">
      <c r="A43" s="128"/>
      <c r="B43" s="132"/>
      <c r="C43" s="133"/>
      <c r="D43" s="134"/>
      <c r="E43" s="136" t="s">
        <v>34</v>
      </c>
      <c r="F43" s="17"/>
      <c r="G43" s="538"/>
      <c r="H43" s="539"/>
      <c r="I43" s="538"/>
    </row>
    <row r="44" spans="1:9">
      <c r="A44" s="128">
        <v>2182</v>
      </c>
      <c r="B44" s="132" t="s">
        <v>207</v>
      </c>
      <c r="C44" s="133" t="s">
        <v>252</v>
      </c>
      <c r="D44" s="134" t="s">
        <v>21</v>
      </c>
      <c r="E44" s="136" t="s">
        <v>256</v>
      </c>
      <c r="F44" s="17"/>
      <c r="G44" s="538"/>
      <c r="H44" s="539"/>
      <c r="I44" s="538"/>
    </row>
    <row r="45" spans="1:9">
      <c r="A45" s="128">
        <v>2183</v>
      </c>
      <c r="B45" s="132" t="s">
        <v>207</v>
      </c>
      <c r="C45" s="133" t="s">
        <v>252</v>
      </c>
      <c r="D45" s="134" t="s">
        <v>21</v>
      </c>
      <c r="E45" s="136" t="s">
        <v>257</v>
      </c>
      <c r="F45" s="17"/>
      <c r="G45" s="538"/>
      <c r="H45" s="539"/>
      <c r="I45" s="538"/>
    </row>
    <row r="46" spans="1:9" ht="27">
      <c r="A46" s="128">
        <v>2184</v>
      </c>
      <c r="B46" s="140" t="s">
        <v>207</v>
      </c>
      <c r="C46" s="133" t="s">
        <v>252</v>
      </c>
      <c r="D46" s="134" t="s">
        <v>21</v>
      </c>
      <c r="E46" s="127" t="s">
        <v>258</v>
      </c>
      <c r="F46" s="17"/>
      <c r="G46" s="538"/>
      <c r="H46" s="539"/>
      <c r="I46" s="538"/>
    </row>
    <row r="47" spans="1:9" ht="33" customHeight="1">
      <c r="A47" s="137">
        <v>2200</v>
      </c>
      <c r="B47" s="138" t="s">
        <v>259</v>
      </c>
      <c r="C47" s="129" t="s">
        <v>208</v>
      </c>
      <c r="D47" s="130" t="s">
        <v>208</v>
      </c>
      <c r="E47" s="139" t="s">
        <v>260</v>
      </c>
      <c r="F47" s="17"/>
      <c r="G47" s="538"/>
      <c r="H47" s="539"/>
      <c r="I47" s="538"/>
    </row>
    <row r="48" spans="1:9" s="65" customFormat="1" ht="13.5" customHeight="1" thickBot="1">
      <c r="A48" s="151"/>
      <c r="B48" s="304"/>
      <c r="C48" s="305"/>
      <c r="D48" s="306"/>
      <c r="E48" s="299" t="s">
        <v>18</v>
      </c>
      <c r="F48" s="316" t="s">
        <v>261</v>
      </c>
      <c r="G48" s="540"/>
      <c r="H48" s="541"/>
      <c r="I48" s="540"/>
    </row>
    <row r="49" spans="1:9" ht="14.25" customHeight="1" thickBot="1">
      <c r="A49" s="126">
        <v>2210</v>
      </c>
      <c r="B49" s="122" t="s">
        <v>259</v>
      </c>
      <c r="C49" s="300" t="s">
        <v>21</v>
      </c>
      <c r="D49" s="301" t="s">
        <v>208</v>
      </c>
      <c r="E49" s="314" t="s">
        <v>262</v>
      </c>
      <c r="F49" s="315"/>
      <c r="G49" s="532"/>
      <c r="H49" s="533"/>
      <c r="I49" s="532"/>
    </row>
    <row r="50" spans="1:9" ht="12.75" customHeight="1">
      <c r="A50" s="128"/>
      <c r="B50" s="122"/>
      <c r="C50" s="129"/>
      <c r="D50" s="130"/>
      <c r="E50" s="127" t="s">
        <v>34</v>
      </c>
      <c r="F50" s="92" t="s">
        <v>263</v>
      </c>
      <c r="G50" s="532"/>
      <c r="H50" s="533"/>
      <c r="I50" s="532"/>
    </row>
    <row r="51" spans="1:9" s="13" customFormat="1" ht="15" customHeight="1">
      <c r="A51" s="128">
        <v>2211</v>
      </c>
      <c r="B51" s="132" t="s">
        <v>259</v>
      </c>
      <c r="C51" s="133" t="s">
        <v>21</v>
      </c>
      <c r="D51" s="134" t="s">
        <v>21</v>
      </c>
      <c r="E51" s="127" t="s">
        <v>264</v>
      </c>
      <c r="F51" s="12"/>
      <c r="G51" s="536"/>
      <c r="H51" s="537"/>
      <c r="I51" s="536"/>
    </row>
    <row r="52" spans="1:9">
      <c r="A52" s="128">
        <v>2220</v>
      </c>
      <c r="B52" s="122" t="s">
        <v>259</v>
      </c>
      <c r="C52" s="129" t="s">
        <v>215</v>
      </c>
      <c r="D52" s="130" t="s">
        <v>208</v>
      </c>
      <c r="E52" s="131" t="s">
        <v>265</v>
      </c>
      <c r="F52" s="17" t="s">
        <v>266</v>
      </c>
      <c r="G52" s="538"/>
      <c r="H52" s="539"/>
      <c r="I52" s="538"/>
    </row>
    <row r="53" spans="1:9" ht="12" customHeight="1">
      <c r="A53" s="128"/>
      <c r="B53" s="122"/>
      <c r="C53" s="129"/>
      <c r="D53" s="130"/>
      <c r="E53" s="127" t="s">
        <v>34</v>
      </c>
      <c r="F53" s="18" t="s">
        <v>267</v>
      </c>
      <c r="G53" s="538"/>
      <c r="H53" s="539"/>
      <c r="I53" s="538"/>
    </row>
    <row r="54" spans="1:9" s="13" customFormat="1" ht="14.25" customHeight="1">
      <c r="A54" s="128">
        <v>2221</v>
      </c>
      <c r="B54" s="132" t="s">
        <v>259</v>
      </c>
      <c r="C54" s="133" t="s">
        <v>215</v>
      </c>
      <c r="D54" s="134" t="s">
        <v>21</v>
      </c>
      <c r="E54" s="127" t="s">
        <v>268</v>
      </c>
      <c r="F54" s="12"/>
      <c r="G54" s="536"/>
      <c r="H54" s="537"/>
      <c r="I54" s="536"/>
    </row>
    <row r="55" spans="1:9">
      <c r="A55" s="128">
        <v>2230</v>
      </c>
      <c r="B55" s="122" t="s">
        <v>259</v>
      </c>
      <c r="C55" s="133" t="s">
        <v>218</v>
      </c>
      <c r="D55" s="134" t="s">
        <v>208</v>
      </c>
      <c r="E55" s="131" t="s">
        <v>269</v>
      </c>
      <c r="F55" s="17" t="s">
        <v>270</v>
      </c>
      <c r="G55" s="538"/>
      <c r="H55" s="539"/>
      <c r="I55" s="538"/>
    </row>
    <row r="56" spans="1:9" ht="11.25" customHeight="1">
      <c r="A56" s="128"/>
      <c r="B56" s="122"/>
      <c r="C56" s="129"/>
      <c r="D56" s="130"/>
      <c r="E56" s="127" t="s">
        <v>34</v>
      </c>
      <c r="F56" s="92" t="s">
        <v>271</v>
      </c>
      <c r="G56" s="532"/>
      <c r="H56" s="533"/>
      <c r="I56" s="532"/>
    </row>
    <row r="57" spans="1:9" s="13" customFormat="1" ht="15" customHeight="1">
      <c r="A57" s="128">
        <v>2231</v>
      </c>
      <c r="B57" s="132" t="s">
        <v>259</v>
      </c>
      <c r="C57" s="133" t="s">
        <v>218</v>
      </c>
      <c r="D57" s="134" t="s">
        <v>21</v>
      </c>
      <c r="E57" s="127" t="s">
        <v>272</v>
      </c>
      <c r="F57" s="12"/>
      <c r="G57" s="536"/>
      <c r="H57" s="537"/>
      <c r="I57" s="536"/>
    </row>
    <row r="58" spans="1:9" ht="27">
      <c r="A58" s="128">
        <v>2240</v>
      </c>
      <c r="B58" s="122" t="s">
        <v>259</v>
      </c>
      <c r="C58" s="129" t="s">
        <v>235</v>
      </c>
      <c r="D58" s="130" t="s">
        <v>208</v>
      </c>
      <c r="E58" s="131" t="s">
        <v>273</v>
      </c>
      <c r="F58" s="17" t="s">
        <v>274</v>
      </c>
      <c r="G58" s="538"/>
      <c r="H58" s="539"/>
      <c r="I58" s="538"/>
    </row>
    <row r="59" spans="1:9">
      <c r="A59" s="128"/>
      <c r="B59" s="122"/>
      <c r="C59" s="129"/>
      <c r="D59" s="130"/>
      <c r="E59" s="127" t="s">
        <v>34</v>
      </c>
      <c r="F59" s="12" t="s">
        <v>275</v>
      </c>
      <c r="G59" s="538"/>
      <c r="H59" s="539"/>
      <c r="I59" s="538"/>
    </row>
    <row r="60" spans="1:9" s="13" customFormat="1" ht="14.25" customHeight="1">
      <c r="A60" s="128">
        <v>2241</v>
      </c>
      <c r="B60" s="132" t="s">
        <v>259</v>
      </c>
      <c r="C60" s="133" t="s">
        <v>235</v>
      </c>
      <c r="D60" s="134" t="s">
        <v>21</v>
      </c>
      <c r="E60" s="127" t="s">
        <v>273</v>
      </c>
      <c r="F60" s="12"/>
      <c r="G60" s="536"/>
      <c r="H60" s="537"/>
      <c r="I60" s="536"/>
    </row>
    <row r="61" spans="1:9" ht="11.25" customHeight="1">
      <c r="A61" s="128"/>
      <c r="B61" s="122"/>
      <c r="C61" s="129"/>
      <c r="D61" s="130"/>
      <c r="E61" s="127" t="s">
        <v>34</v>
      </c>
      <c r="F61" s="17" t="s">
        <v>275</v>
      </c>
      <c r="G61" s="538"/>
      <c r="H61" s="539"/>
      <c r="I61" s="538"/>
    </row>
    <row r="62" spans="1:9" s="13" customFormat="1" ht="15.75" customHeight="1">
      <c r="A62" s="128">
        <v>2250</v>
      </c>
      <c r="B62" s="122" t="s">
        <v>259</v>
      </c>
      <c r="C62" s="129" t="s">
        <v>240</v>
      </c>
      <c r="D62" s="130" t="s">
        <v>208</v>
      </c>
      <c r="E62" s="131" t="s">
        <v>276</v>
      </c>
      <c r="F62" s="12"/>
      <c r="G62" s="536"/>
      <c r="H62" s="537"/>
      <c r="I62" s="536"/>
    </row>
    <row r="63" spans="1:9">
      <c r="A63" s="128"/>
      <c r="B63" s="122"/>
      <c r="C63" s="129"/>
      <c r="D63" s="130"/>
      <c r="E63" s="127" t="s">
        <v>34</v>
      </c>
      <c r="F63" s="12" t="s">
        <v>277</v>
      </c>
      <c r="G63" s="538"/>
      <c r="H63" s="539"/>
      <c r="I63" s="538"/>
    </row>
    <row r="64" spans="1:9" s="13" customFormat="1" ht="15.75" customHeight="1">
      <c r="A64" s="128">
        <v>2251</v>
      </c>
      <c r="B64" s="132" t="s">
        <v>259</v>
      </c>
      <c r="C64" s="133" t="s">
        <v>240</v>
      </c>
      <c r="D64" s="134" t="s">
        <v>21</v>
      </c>
      <c r="E64" s="127" t="s">
        <v>276</v>
      </c>
      <c r="F64" s="12"/>
      <c r="G64" s="536"/>
      <c r="H64" s="537"/>
      <c r="I64" s="536"/>
    </row>
    <row r="65" spans="1:9" ht="56.25" customHeight="1">
      <c r="A65" s="137">
        <v>2300</v>
      </c>
      <c r="B65" s="138" t="s">
        <v>278</v>
      </c>
      <c r="C65" s="129" t="s">
        <v>208</v>
      </c>
      <c r="D65" s="130" t="s">
        <v>208</v>
      </c>
      <c r="E65" s="303" t="s">
        <v>279</v>
      </c>
      <c r="F65" s="17" t="s">
        <v>280</v>
      </c>
      <c r="G65" s="538"/>
      <c r="H65" s="539"/>
      <c r="I65" s="538"/>
    </row>
    <row r="66" spans="1:9" s="65" customFormat="1" ht="12" customHeight="1">
      <c r="A66" s="126"/>
      <c r="B66" s="122"/>
      <c r="C66" s="123"/>
      <c r="D66" s="124"/>
      <c r="E66" s="127" t="s">
        <v>18</v>
      </c>
      <c r="F66" s="64" t="s">
        <v>281</v>
      </c>
      <c r="G66" s="542"/>
      <c r="H66" s="543"/>
      <c r="I66" s="542"/>
    </row>
    <row r="67" spans="1:9" ht="11.25" customHeight="1">
      <c r="A67" s="128">
        <v>2310</v>
      </c>
      <c r="B67" s="138" t="s">
        <v>278</v>
      </c>
      <c r="C67" s="129" t="s">
        <v>21</v>
      </c>
      <c r="D67" s="130" t="s">
        <v>208</v>
      </c>
      <c r="E67" s="131" t="s">
        <v>282</v>
      </c>
      <c r="F67" s="11"/>
      <c r="G67" s="532"/>
      <c r="H67" s="533"/>
      <c r="I67" s="532"/>
    </row>
    <row r="68" spans="1:9" ht="12" customHeight="1">
      <c r="A68" s="128"/>
      <c r="B68" s="122"/>
      <c r="C68" s="129"/>
      <c r="D68" s="130"/>
      <c r="E68" s="127" t="s">
        <v>34</v>
      </c>
      <c r="F68" s="12" t="s">
        <v>283</v>
      </c>
      <c r="G68" s="538"/>
      <c r="H68" s="539"/>
      <c r="I68" s="538"/>
    </row>
    <row r="69" spans="1:9" s="13" customFormat="1" ht="13.5" customHeight="1">
      <c r="A69" s="128">
        <v>2311</v>
      </c>
      <c r="B69" s="140" t="s">
        <v>278</v>
      </c>
      <c r="C69" s="133" t="s">
        <v>21</v>
      </c>
      <c r="D69" s="134" t="s">
        <v>21</v>
      </c>
      <c r="E69" s="127" t="s">
        <v>284</v>
      </c>
      <c r="F69" s="12"/>
      <c r="G69" s="536"/>
      <c r="H69" s="537"/>
      <c r="I69" s="536"/>
    </row>
    <row r="70" spans="1:9">
      <c r="A70" s="128">
        <v>2312</v>
      </c>
      <c r="B70" s="140" t="s">
        <v>278</v>
      </c>
      <c r="C70" s="133" t="s">
        <v>21</v>
      </c>
      <c r="D70" s="134" t="s">
        <v>215</v>
      </c>
      <c r="E70" s="127" t="s">
        <v>285</v>
      </c>
      <c r="F70" s="17" t="s">
        <v>286</v>
      </c>
      <c r="G70" s="538"/>
      <c r="H70" s="539"/>
      <c r="I70" s="538"/>
    </row>
    <row r="71" spans="1:9">
      <c r="A71" s="128">
        <v>2313</v>
      </c>
      <c r="B71" s="140" t="s">
        <v>278</v>
      </c>
      <c r="C71" s="133" t="s">
        <v>21</v>
      </c>
      <c r="D71" s="134" t="s">
        <v>218</v>
      </c>
      <c r="E71" s="127" t="s">
        <v>287</v>
      </c>
      <c r="F71" s="17"/>
      <c r="G71" s="538"/>
      <c r="H71" s="539"/>
      <c r="I71" s="538"/>
    </row>
    <row r="72" spans="1:9">
      <c r="A72" s="128">
        <v>2320</v>
      </c>
      <c r="B72" s="138" t="s">
        <v>278</v>
      </c>
      <c r="C72" s="129" t="s">
        <v>215</v>
      </c>
      <c r="D72" s="130" t="s">
        <v>208</v>
      </c>
      <c r="E72" s="131" t="s">
        <v>288</v>
      </c>
      <c r="F72" s="17"/>
      <c r="G72" s="538"/>
      <c r="H72" s="539"/>
      <c r="I72" s="538"/>
    </row>
    <row r="73" spans="1:9" ht="10.5" customHeight="1">
      <c r="A73" s="128"/>
      <c r="B73" s="122"/>
      <c r="C73" s="129"/>
      <c r="D73" s="130"/>
      <c r="E73" s="127" t="s">
        <v>34</v>
      </c>
      <c r="F73" s="12" t="s">
        <v>289</v>
      </c>
      <c r="G73" s="538"/>
      <c r="H73" s="539"/>
      <c r="I73" s="538"/>
    </row>
    <row r="74" spans="1:9" s="13" customFormat="1" ht="13.5" customHeight="1">
      <c r="A74" s="128">
        <v>2321</v>
      </c>
      <c r="B74" s="140" t="s">
        <v>278</v>
      </c>
      <c r="C74" s="133" t="s">
        <v>215</v>
      </c>
      <c r="D74" s="134" t="s">
        <v>21</v>
      </c>
      <c r="E74" s="127" t="s">
        <v>290</v>
      </c>
      <c r="F74" s="12"/>
      <c r="G74" s="536"/>
      <c r="H74" s="537"/>
      <c r="I74" s="536"/>
    </row>
    <row r="75" spans="1:9" ht="27">
      <c r="A75" s="128">
        <v>2330</v>
      </c>
      <c r="B75" s="138" t="s">
        <v>278</v>
      </c>
      <c r="C75" s="129" t="s">
        <v>218</v>
      </c>
      <c r="D75" s="130" t="s">
        <v>208</v>
      </c>
      <c r="E75" s="131" t="s">
        <v>291</v>
      </c>
      <c r="F75" s="17" t="s">
        <v>292</v>
      </c>
      <c r="G75" s="538"/>
      <c r="H75" s="539"/>
      <c r="I75" s="538"/>
    </row>
    <row r="76" spans="1:9">
      <c r="A76" s="128"/>
      <c r="B76" s="122"/>
      <c r="C76" s="129"/>
      <c r="D76" s="130"/>
      <c r="E76" s="127" t="s">
        <v>34</v>
      </c>
      <c r="F76" s="12" t="s">
        <v>293</v>
      </c>
      <c r="G76" s="538"/>
      <c r="H76" s="539"/>
      <c r="I76" s="538"/>
    </row>
    <row r="77" spans="1:9" s="13" customFormat="1" ht="13.5" customHeight="1">
      <c r="A77" s="128">
        <v>2331</v>
      </c>
      <c r="B77" s="140" t="s">
        <v>278</v>
      </c>
      <c r="C77" s="133" t="s">
        <v>218</v>
      </c>
      <c r="D77" s="134" t="s">
        <v>21</v>
      </c>
      <c r="E77" s="127" t="s">
        <v>294</v>
      </c>
      <c r="F77" s="12"/>
      <c r="G77" s="536"/>
      <c r="H77" s="537"/>
      <c r="I77" s="536"/>
    </row>
    <row r="78" spans="1:9">
      <c r="A78" s="128">
        <v>2332</v>
      </c>
      <c r="B78" s="140" t="s">
        <v>278</v>
      </c>
      <c r="C78" s="133" t="s">
        <v>218</v>
      </c>
      <c r="D78" s="134" t="s">
        <v>215</v>
      </c>
      <c r="E78" s="127" t="s">
        <v>295</v>
      </c>
      <c r="F78" s="17" t="s">
        <v>296</v>
      </c>
      <c r="G78" s="538"/>
      <c r="H78" s="539"/>
      <c r="I78" s="538"/>
    </row>
    <row r="79" spans="1:9">
      <c r="A79" s="128">
        <v>2340</v>
      </c>
      <c r="B79" s="138" t="s">
        <v>278</v>
      </c>
      <c r="C79" s="129" t="s">
        <v>235</v>
      </c>
      <c r="D79" s="130" t="s">
        <v>208</v>
      </c>
      <c r="E79" s="131" t="s">
        <v>297</v>
      </c>
      <c r="F79" s="17"/>
      <c r="G79" s="538"/>
      <c r="H79" s="539"/>
      <c r="I79" s="538"/>
    </row>
    <row r="80" spans="1:9" ht="13.5" customHeight="1">
      <c r="A80" s="128"/>
      <c r="B80" s="122"/>
      <c r="C80" s="129"/>
      <c r="D80" s="130"/>
      <c r="E80" s="127" t="s">
        <v>34</v>
      </c>
      <c r="F80" s="17"/>
      <c r="G80" s="538"/>
      <c r="H80" s="539"/>
      <c r="I80" s="538"/>
    </row>
    <row r="81" spans="1:9" s="13" customFormat="1" ht="13.5" customHeight="1">
      <c r="A81" s="128">
        <v>2341</v>
      </c>
      <c r="B81" s="140" t="s">
        <v>278</v>
      </c>
      <c r="C81" s="133" t="s">
        <v>235</v>
      </c>
      <c r="D81" s="134" t="s">
        <v>21</v>
      </c>
      <c r="E81" s="127" t="s">
        <v>297</v>
      </c>
      <c r="F81" s="12"/>
      <c r="G81" s="536"/>
      <c r="H81" s="537"/>
      <c r="I81" s="536"/>
    </row>
    <row r="82" spans="1:9">
      <c r="A82" s="128">
        <v>2350</v>
      </c>
      <c r="B82" s="138" t="s">
        <v>278</v>
      </c>
      <c r="C82" s="129" t="s">
        <v>240</v>
      </c>
      <c r="D82" s="130" t="s">
        <v>208</v>
      </c>
      <c r="E82" s="131" t="s">
        <v>298</v>
      </c>
      <c r="F82" s="17"/>
      <c r="G82" s="538"/>
      <c r="H82" s="539"/>
      <c r="I82" s="538"/>
    </row>
    <row r="83" spans="1:9" ht="13.5" customHeight="1">
      <c r="A83" s="128"/>
      <c r="B83" s="122"/>
      <c r="C83" s="129"/>
      <c r="D83" s="130"/>
      <c r="E83" s="127" t="s">
        <v>34</v>
      </c>
      <c r="F83" s="12" t="s">
        <v>299</v>
      </c>
      <c r="G83" s="538"/>
      <c r="H83" s="539"/>
      <c r="I83" s="538"/>
    </row>
    <row r="84" spans="1:9" s="13" customFormat="1" ht="16.5" customHeight="1">
      <c r="A84" s="128">
        <v>2351</v>
      </c>
      <c r="B84" s="140" t="s">
        <v>278</v>
      </c>
      <c r="C84" s="133" t="s">
        <v>240</v>
      </c>
      <c r="D84" s="134" t="s">
        <v>21</v>
      </c>
      <c r="E84" s="127" t="s">
        <v>300</v>
      </c>
      <c r="F84" s="12"/>
      <c r="G84" s="536"/>
      <c r="H84" s="537"/>
      <c r="I84" s="536"/>
    </row>
    <row r="85" spans="1:9" ht="27">
      <c r="A85" s="128">
        <v>2360</v>
      </c>
      <c r="B85" s="138" t="s">
        <v>278</v>
      </c>
      <c r="C85" s="129" t="s">
        <v>245</v>
      </c>
      <c r="D85" s="130" t="s">
        <v>208</v>
      </c>
      <c r="E85" s="131" t="s">
        <v>301</v>
      </c>
      <c r="F85" s="17" t="s">
        <v>299</v>
      </c>
      <c r="G85" s="538"/>
      <c r="H85" s="539"/>
      <c r="I85" s="538"/>
    </row>
    <row r="86" spans="1:9" ht="12.75" customHeight="1">
      <c r="A86" s="128"/>
      <c r="B86" s="122"/>
      <c r="C86" s="129"/>
      <c r="D86" s="130"/>
      <c r="E86" s="127" t="s">
        <v>34</v>
      </c>
      <c r="F86" s="12" t="s">
        <v>302</v>
      </c>
      <c r="G86" s="538"/>
      <c r="H86" s="539"/>
      <c r="I86" s="538"/>
    </row>
    <row r="87" spans="1:9" s="13" customFormat="1" ht="27" customHeight="1">
      <c r="A87" s="128">
        <v>2361</v>
      </c>
      <c r="B87" s="140" t="s">
        <v>278</v>
      </c>
      <c r="C87" s="133" t="s">
        <v>245</v>
      </c>
      <c r="D87" s="134" t="s">
        <v>21</v>
      </c>
      <c r="E87" s="127" t="s">
        <v>301</v>
      </c>
      <c r="F87" s="12"/>
      <c r="G87" s="536"/>
      <c r="H87" s="537"/>
      <c r="I87" s="536"/>
    </row>
    <row r="88" spans="1:9" ht="27">
      <c r="A88" s="128">
        <v>2370</v>
      </c>
      <c r="B88" s="138" t="s">
        <v>278</v>
      </c>
      <c r="C88" s="129" t="s">
        <v>250</v>
      </c>
      <c r="D88" s="130" t="s">
        <v>208</v>
      </c>
      <c r="E88" s="131" t="s">
        <v>303</v>
      </c>
      <c r="F88" s="17" t="s">
        <v>304</v>
      </c>
      <c r="G88" s="538"/>
      <c r="H88" s="539"/>
      <c r="I88" s="538"/>
    </row>
    <row r="89" spans="1:9" ht="12" customHeight="1">
      <c r="A89" s="128"/>
      <c r="B89" s="122"/>
      <c r="C89" s="129"/>
      <c r="D89" s="130"/>
      <c r="E89" s="127" t="s">
        <v>34</v>
      </c>
      <c r="F89" s="12" t="s">
        <v>305</v>
      </c>
      <c r="G89" s="538"/>
      <c r="H89" s="539"/>
      <c r="I89" s="538"/>
    </row>
    <row r="90" spans="1:9" s="13" customFormat="1" ht="27.75" customHeight="1">
      <c r="A90" s="128">
        <v>2371</v>
      </c>
      <c r="B90" s="140" t="s">
        <v>278</v>
      </c>
      <c r="C90" s="133" t="s">
        <v>250</v>
      </c>
      <c r="D90" s="134" t="s">
        <v>21</v>
      </c>
      <c r="E90" s="127" t="s">
        <v>306</v>
      </c>
      <c r="F90" s="12"/>
      <c r="G90" s="536"/>
      <c r="H90" s="537"/>
      <c r="I90" s="536"/>
    </row>
    <row r="91" spans="1:9" ht="46.5" customHeight="1">
      <c r="A91" s="137">
        <v>2400</v>
      </c>
      <c r="B91" s="138" t="s">
        <v>307</v>
      </c>
      <c r="C91" s="129" t="s">
        <v>208</v>
      </c>
      <c r="D91" s="130" t="s">
        <v>208</v>
      </c>
      <c r="E91" s="139" t="s">
        <v>308</v>
      </c>
      <c r="F91" s="17" t="s">
        <v>309</v>
      </c>
      <c r="G91" s="563">
        <f>+H91+I91</f>
        <v>-85867.58</v>
      </c>
      <c r="H91" s="564"/>
      <c r="I91" s="563">
        <f>+I93+I97+I103+I111+I116+I123+I126+I132+I141</f>
        <v>-85867.58</v>
      </c>
    </row>
    <row r="92" spans="1:9" s="65" customFormat="1" ht="15" customHeight="1">
      <c r="A92" s="126"/>
      <c r="B92" s="122"/>
      <c r="C92" s="123"/>
      <c r="D92" s="124"/>
      <c r="E92" s="127" t="s">
        <v>18</v>
      </c>
      <c r="F92" s="64" t="s">
        <v>310</v>
      </c>
      <c r="G92" s="544"/>
      <c r="H92" s="544"/>
      <c r="I92" s="544"/>
    </row>
    <row r="93" spans="1:9" ht="27" customHeight="1">
      <c r="A93" s="128">
        <v>2410</v>
      </c>
      <c r="B93" s="138" t="s">
        <v>307</v>
      </c>
      <c r="C93" s="129" t="s">
        <v>21</v>
      </c>
      <c r="D93" s="130" t="s">
        <v>208</v>
      </c>
      <c r="E93" s="131" t="s">
        <v>311</v>
      </c>
      <c r="F93" s="11"/>
      <c r="G93" s="532"/>
      <c r="H93" s="533"/>
      <c r="I93" s="532"/>
    </row>
    <row r="94" spans="1:9" ht="11.25" customHeight="1">
      <c r="A94" s="128"/>
      <c r="B94" s="122"/>
      <c r="C94" s="129"/>
      <c r="D94" s="130"/>
      <c r="E94" s="127" t="s">
        <v>34</v>
      </c>
      <c r="F94" s="12" t="s">
        <v>312</v>
      </c>
      <c r="G94" s="538"/>
      <c r="H94" s="539"/>
      <c r="I94" s="538"/>
    </row>
    <row r="95" spans="1:9" s="13" customFormat="1" ht="26.25" customHeight="1">
      <c r="A95" s="128">
        <v>2411</v>
      </c>
      <c r="B95" s="140" t="s">
        <v>307</v>
      </c>
      <c r="C95" s="133" t="s">
        <v>21</v>
      </c>
      <c r="D95" s="134" t="s">
        <v>21</v>
      </c>
      <c r="E95" s="127" t="s">
        <v>313</v>
      </c>
      <c r="F95" s="12"/>
      <c r="G95" s="536"/>
      <c r="H95" s="537"/>
      <c r="I95" s="536"/>
    </row>
    <row r="96" spans="1:9" ht="27">
      <c r="A96" s="126">
        <v>2412</v>
      </c>
      <c r="B96" s="132" t="s">
        <v>307</v>
      </c>
      <c r="C96" s="300" t="s">
        <v>21</v>
      </c>
      <c r="D96" s="301" t="s">
        <v>215</v>
      </c>
      <c r="E96" s="136" t="s">
        <v>314</v>
      </c>
      <c r="F96" s="302" t="s">
        <v>315</v>
      </c>
      <c r="G96" s="532"/>
      <c r="H96" s="533"/>
      <c r="I96" s="532"/>
    </row>
    <row r="97" spans="1:9" ht="27">
      <c r="A97" s="128">
        <v>2420</v>
      </c>
      <c r="B97" s="138" t="s">
        <v>307</v>
      </c>
      <c r="C97" s="129" t="s">
        <v>215</v>
      </c>
      <c r="D97" s="130" t="s">
        <v>208</v>
      </c>
      <c r="E97" s="131" t="s">
        <v>316</v>
      </c>
      <c r="F97" s="17" t="s">
        <v>317</v>
      </c>
      <c r="G97" s="538"/>
      <c r="H97" s="539"/>
      <c r="I97" s="538"/>
    </row>
    <row r="98" spans="1:9" ht="11.25" customHeight="1">
      <c r="A98" s="128"/>
      <c r="B98" s="122"/>
      <c r="C98" s="129"/>
      <c r="D98" s="130"/>
      <c r="E98" s="127" t="s">
        <v>34</v>
      </c>
      <c r="F98" s="12" t="s">
        <v>318</v>
      </c>
      <c r="G98" s="538"/>
      <c r="H98" s="539"/>
      <c r="I98" s="538"/>
    </row>
    <row r="99" spans="1:9" s="13" customFormat="1" ht="15.75" thickBot="1">
      <c r="A99" s="151">
        <v>2421</v>
      </c>
      <c r="B99" s="296" t="s">
        <v>307</v>
      </c>
      <c r="C99" s="297" t="s">
        <v>215</v>
      </c>
      <c r="D99" s="298" t="s">
        <v>21</v>
      </c>
      <c r="E99" s="299" t="s">
        <v>319</v>
      </c>
      <c r="F99" s="95"/>
      <c r="G99" s="545"/>
      <c r="H99" s="546"/>
      <c r="I99" s="545"/>
    </row>
    <row r="100" spans="1:9">
      <c r="A100" s="126">
        <v>2422</v>
      </c>
      <c r="B100" s="132" t="s">
        <v>307</v>
      </c>
      <c r="C100" s="300" t="s">
        <v>215</v>
      </c>
      <c r="D100" s="301" t="s">
        <v>215</v>
      </c>
      <c r="E100" s="136" t="s">
        <v>320</v>
      </c>
      <c r="F100" s="93" t="s">
        <v>321</v>
      </c>
      <c r="G100" s="532"/>
      <c r="H100" s="533"/>
      <c r="I100" s="532"/>
    </row>
    <row r="101" spans="1:9">
      <c r="A101" s="128">
        <v>2423</v>
      </c>
      <c r="B101" s="140" t="s">
        <v>307</v>
      </c>
      <c r="C101" s="133" t="s">
        <v>215</v>
      </c>
      <c r="D101" s="134" t="s">
        <v>218</v>
      </c>
      <c r="E101" s="127" t="s">
        <v>322</v>
      </c>
      <c r="F101" s="17" t="s">
        <v>323</v>
      </c>
      <c r="G101" s="538"/>
      <c r="H101" s="539"/>
      <c r="I101" s="538"/>
    </row>
    <row r="102" spans="1:9" ht="18" customHeight="1" thickBot="1">
      <c r="A102" s="128">
        <v>2424</v>
      </c>
      <c r="B102" s="140" t="s">
        <v>307</v>
      </c>
      <c r="C102" s="133" t="s">
        <v>215</v>
      </c>
      <c r="D102" s="134" t="s">
        <v>235</v>
      </c>
      <c r="E102" s="127" t="s">
        <v>324</v>
      </c>
      <c r="F102" s="63" t="s">
        <v>325</v>
      </c>
      <c r="G102" s="538"/>
      <c r="H102" s="539"/>
      <c r="I102" s="538"/>
    </row>
    <row r="103" spans="1:9">
      <c r="A103" s="128">
        <v>2430</v>
      </c>
      <c r="B103" s="138" t="s">
        <v>307</v>
      </c>
      <c r="C103" s="129" t="s">
        <v>218</v>
      </c>
      <c r="D103" s="130" t="s">
        <v>208</v>
      </c>
      <c r="E103" s="131" t="s">
        <v>326</v>
      </c>
      <c r="F103" s="93"/>
      <c r="G103" s="532"/>
      <c r="H103" s="533"/>
      <c r="I103" s="532"/>
    </row>
    <row r="104" spans="1:9" ht="12" customHeight="1">
      <c r="A104" s="128"/>
      <c r="B104" s="122"/>
      <c r="C104" s="129"/>
      <c r="D104" s="130"/>
      <c r="E104" s="127" t="s">
        <v>34</v>
      </c>
      <c r="F104" s="12" t="s">
        <v>327</v>
      </c>
      <c r="G104" s="538"/>
      <c r="H104" s="539"/>
      <c r="I104" s="538"/>
    </row>
    <row r="105" spans="1:9" s="13" customFormat="1">
      <c r="A105" s="128">
        <v>2431</v>
      </c>
      <c r="B105" s="140" t="s">
        <v>307</v>
      </c>
      <c r="C105" s="133" t="s">
        <v>218</v>
      </c>
      <c r="D105" s="134" t="s">
        <v>21</v>
      </c>
      <c r="E105" s="127" t="s">
        <v>328</v>
      </c>
      <c r="F105" s="12"/>
      <c r="G105" s="536"/>
      <c r="H105" s="537"/>
      <c r="I105" s="536"/>
    </row>
    <row r="106" spans="1:9">
      <c r="A106" s="128">
        <v>2432</v>
      </c>
      <c r="B106" s="140" t="s">
        <v>307</v>
      </c>
      <c r="C106" s="133" t="s">
        <v>218</v>
      </c>
      <c r="D106" s="134" t="s">
        <v>215</v>
      </c>
      <c r="E106" s="127" t="s">
        <v>329</v>
      </c>
      <c r="F106" s="17" t="s">
        <v>330</v>
      </c>
      <c r="G106" s="538"/>
      <c r="H106" s="539"/>
      <c r="I106" s="538"/>
    </row>
    <row r="107" spans="1:9">
      <c r="A107" s="128">
        <v>2433</v>
      </c>
      <c r="B107" s="140" t="s">
        <v>307</v>
      </c>
      <c r="C107" s="133" t="s">
        <v>218</v>
      </c>
      <c r="D107" s="134" t="s">
        <v>218</v>
      </c>
      <c r="E107" s="127" t="s">
        <v>331</v>
      </c>
      <c r="F107" s="93" t="s">
        <v>332</v>
      </c>
      <c r="G107" s="532"/>
      <c r="H107" s="533"/>
      <c r="I107" s="532"/>
    </row>
    <row r="108" spans="1:9">
      <c r="A108" s="128">
        <v>2434</v>
      </c>
      <c r="B108" s="140" t="s">
        <v>307</v>
      </c>
      <c r="C108" s="133" t="s">
        <v>218</v>
      </c>
      <c r="D108" s="134" t="s">
        <v>235</v>
      </c>
      <c r="E108" s="127" t="s">
        <v>333</v>
      </c>
      <c r="F108" s="17" t="s">
        <v>334</v>
      </c>
      <c r="G108" s="538"/>
      <c r="H108" s="539"/>
      <c r="I108" s="538"/>
    </row>
    <row r="109" spans="1:9">
      <c r="A109" s="128">
        <v>2435</v>
      </c>
      <c r="B109" s="140" t="s">
        <v>307</v>
      </c>
      <c r="C109" s="133" t="s">
        <v>218</v>
      </c>
      <c r="D109" s="134" t="s">
        <v>240</v>
      </c>
      <c r="E109" s="127" t="s">
        <v>335</v>
      </c>
      <c r="F109" s="17" t="s">
        <v>336</v>
      </c>
      <c r="G109" s="538"/>
      <c r="H109" s="539"/>
      <c r="I109" s="538"/>
    </row>
    <row r="110" spans="1:9">
      <c r="A110" s="128">
        <v>2436</v>
      </c>
      <c r="B110" s="140" t="s">
        <v>307</v>
      </c>
      <c r="C110" s="133" t="s">
        <v>218</v>
      </c>
      <c r="D110" s="134" t="s">
        <v>245</v>
      </c>
      <c r="E110" s="127" t="s">
        <v>337</v>
      </c>
      <c r="F110" s="17" t="s">
        <v>338</v>
      </c>
      <c r="G110" s="538"/>
      <c r="H110" s="539"/>
      <c r="I110" s="538"/>
    </row>
    <row r="111" spans="1:9" ht="27">
      <c r="A111" s="128">
        <v>2440</v>
      </c>
      <c r="B111" s="138" t="s">
        <v>307</v>
      </c>
      <c r="C111" s="129" t="s">
        <v>235</v>
      </c>
      <c r="D111" s="130" t="s">
        <v>208</v>
      </c>
      <c r="E111" s="131" t="s">
        <v>339</v>
      </c>
      <c r="F111" s="17" t="s">
        <v>340</v>
      </c>
      <c r="G111" s="538"/>
      <c r="H111" s="539"/>
      <c r="I111" s="538"/>
    </row>
    <row r="112" spans="1:9" ht="12.75" customHeight="1">
      <c r="A112" s="128"/>
      <c r="B112" s="122"/>
      <c r="C112" s="129"/>
      <c r="D112" s="130"/>
      <c r="E112" s="127" t="s">
        <v>34</v>
      </c>
      <c r="F112" s="12" t="s">
        <v>341</v>
      </c>
      <c r="G112" s="538"/>
      <c r="H112" s="539"/>
      <c r="I112" s="538"/>
    </row>
    <row r="113" spans="1:9" s="13" customFormat="1" ht="15.75" customHeight="1">
      <c r="A113" s="128">
        <v>2441</v>
      </c>
      <c r="B113" s="140" t="s">
        <v>307</v>
      </c>
      <c r="C113" s="133" t="s">
        <v>235</v>
      </c>
      <c r="D113" s="134" t="s">
        <v>21</v>
      </c>
      <c r="E113" s="127" t="s">
        <v>342</v>
      </c>
      <c r="F113" s="12"/>
      <c r="G113" s="536"/>
      <c r="H113" s="537"/>
      <c r="I113" s="536"/>
    </row>
    <row r="114" spans="1:9" ht="15" customHeight="1">
      <c r="A114" s="128">
        <v>2442</v>
      </c>
      <c r="B114" s="140" t="s">
        <v>307</v>
      </c>
      <c r="C114" s="133" t="s">
        <v>235</v>
      </c>
      <c r="D114" s="134" t="s">
        <v>215</v>
      </c>
      <c r="E114" s="127" t="s">
        <v>343</v>
      </c>
      <c r="F114" s="17" t="s">
        <v>344</v>
      </c>
      <c r="G114" s="538"/>
      <c r="H114" s="539"/>
      <c r="I114" s="538"/>
    </row>
    <row r="115" spans="1:9">
      <c r="A115" s="128">
        <v>2443</v>
      </c>
      <c r="B115" s="140" t="s">
        <v>307</v>
      </c>
      <c r="C115" s="133" t="s">
        <v>235</v>
      </c>
      <c r="D115" s="134" t="s">
        <v>218</v>
      </c>
      <c r="E115" s="127" t="s">
        <v>345</v>
      </c>
      <c r="F115" s="17" t="s">
        <v>346</v>
      </c>
      <c r="G115" s="538"/>
      <c r="H115" s="539"/>
      <c r="I115" s="538"/>
    </row>
    <row r="116" spans="1:9">
      <c r="A116" s="128">
        <v>2450</v>
      </c>
      <c r="B116" s="138" t="s">
        <v>307</v>
      </c>
      <c r="C116" s="129" t="s">
        <v>240</v>
      </c>
      <c r="D116" s="130" t="s">
        <v>208</v>
      </c>
      <c r="E116" s="131" t="s">
        <v>347</v>
      </c>
      <c r="F116" s="17" t="s">
        <v>348</v>
      </c>
      <c r="G116" s="536">
        <f>+G118</f>
        <v>0</v>
      </c>
      <c r="H116" s="537">
        <f>+H118</f>
        <v>0</v>
      </c>
      <c r="I116" s="536">
        <f>+I118</f>
        <v>0</v>
      </c>
    </row>
    <row r="117" spans="1:9" ht="13.5" customHeight="1">
      <c r="A117" s="128"/>
      <c r="B117" s="122"/>
      <c r="C117" s="129"/>
      <c r="D117" s="130"/>
      <c r="E117" s="127" t="s">
        <v>34</v>
      </c>
      <c r="F117" s="18" t="s">
        <v>349</v>
      </c>
      <c r="G117" s="538"/>
      <c r="H117" s="539"/>
      <c r="I117" s="538"/>
    </row>
    <row r="118" spans="1:9" s="13" customFormat="1" ht="15.75" customHeight="1">
      <c r="A118" s="128">
        <v>2451</v>
      </c>
      <c r="B118" s="140" t="s">
        <v>307</v>
      </c>
      <c r="C118" s="133" t="s">
        <v>240</v>
      </c>
      <c r="D118" s="134" t="s">
        <v>21</v>
      </c>
      <c r="E118" s="127" t="s">
        <v>350</v>
      </c>
      <c r="F118" s="12"/>
      <c r="G118" s="536">
        <f>+H118+I118</f>
        <v>0</v>
      </c>
      <c r="H118" s="537"/>
      <c r="I118" s="536">
        <f>+'Sheet6 '!H192</f>
        <v>0</v>
      </c>
    </row>
    <row r="119" spans="1:9">
      <c r="A119" s="128">
        <v>2452</v>
      </c>
      <c r="B119" s="140" t="s">
        <v>307</v>
      </c>
      <c r="C119" s="133" t="s">
        <v>240</v>
      </c>
      <c r="D119" s="134" t="s">
        <v>215</v>
      </c>
      <c r="E119" s="127" t="s">
        <v>351</v>
      </c>
      <c r="F119" s="17" t="s">
        <v>352</v>
      </c>
      <c r="G119" s="538"/>
      <c r="H119" s="539"/>
      <c r="I119" s="538"/>
    </row>
    <row r="120" spans="1:9">
      <c r="A120" s="128">
        <v>2453</v>
      </c>
      <c r="B120" s="140" t="s">
        <v>307</v>
      </c>
      <c r="C120" s="133" t="s">
        <v>240</v>
      </c>
      <c r="D120" s="134" t="s">
        <v>218</v>
      </c>
      <c r="E120" s="127" t="s">
        <v>353</v>
      </c>
      <c r="F120" s="17" t="s">
        <v>354</v>
      </c>
      <c r="G120" s="538"/>
      <c r="H120" s="539"/>
      <c r="I120" s="538"/>
    </row>
    <row r="121" spans="1:9">
      <c r="A121" s="128">
        <v>2454</v>
      </c>
      <c r="B121" s="140" t="s">
        <v>307</v>
      </c>
      <c r="C121" s="133" t="s">
        <v>240</v>
      </c>
      <c r="D121" s="134" t="s">
        <v>235</v>
      </c>
      <c r="E121" s="127" t="s">
        <v>355</v>
      </c>
      <c r="F121" s="17" t="s">
        <v>356</v>
      </c>
      <c r="G121" s="538"/>
      <c r="H121" s="539"/>
      <c r="I121" s="538"/>
    </row>
    <row r="122" spans="1:9">
      <c r="A122" s="128">
        <v>2455</v>
      </c>
      <c r="B122" s="140" t="s">
        <v>307</v>
      </c>
      <c r="C122" s="133" t="s">
        <v>240</v>
      </c>
      <c r="D122" s="134" t="s">
        <v>240</v>
      </c>
      <c r="E122" s="127" t="s">
        <v>357</v>
      </c>
      <c r="F122" s="17" t="s">
        <v>358</v>
      </c>
      <c r="G122" s="538"/>
      <c r="H122" s="539"/>
      <c r="I122" s="538"/>
    </row>
    <row r="123" spans="1:9">
      <c r="A123" s="128">
        <v>2460</v>
      </c>
      <c r="B123" s="138" t="s">
        <v>307</v>
      </c>
      <c r="C123" s="129" t="s">
        <v>245</v>
      </c>
      <c r="D123" s="130" t="s">
        <v>208</v>
      </c>
      <c r="E123" s="131" t="s">
        <v>359</v>
      </c>
      <c r="F123" s="17" t="s">
        <v>360</v>
      </c>
      <c r="G123" s="538"/>
      <c r="H123" s="539"/>
      <c r="I123" s="538"/>
    </row>
    <row r="124" spans="1:9" ht="13.5" customHeight="1">
      <c r="A124" s="128"/>
      <c r="B124" s="122"/>
      <c r="C124" s="129"/>
      <c r="D124" s="130"/>
      <c r="E124" s="127" t="s">
        <v>34</v>
      </c>
      <c r="F124" s="12" t="s">
        <v>361</v>
      </c>
      <c r="G124" s="538"/>
      <c r="H124" s="539"/>
      <c r="I124" s="538"/>
    </row>
    <row r="125" spans="1:9" s="13" customFormat="1" ht="14.25" customHeight="1">
      <c r="A125" s="128">
        <v>2461</v>
      </c>
      <c r="B125" s="140" t="s">
        <v>307</v>
      </c>
      <c r="C125" s="133" t="s">
        <v>245</v>
      </c>
      <c r="D125" s="134" t="s">
        <v>21</v>
      </c>
      <c r="E125" s="127" t="s">
        <v>362</v>
      </c>
      <c r="F125" s="12"/>
      <c r="G125" s="536"/>
      <c r="H125" s="537"/>
      <c r="I125" s="536"/>
    </row>
    <row r="126" spans="1:9" ht="14.25" customHeight="1">
      <c r="A126" s="128">
        <v>2470</v>
      </c>
      <c r="B126" s="138" t="s">
        <v>307</v>
      </c>
      <c r="C126" s="129" t="s">
        <v>250</v>
      </c>
      <c r="D126" s="130" t="s">
        <v>208</v>
      </c>
      <c r="E126" s="131" t="s">
        <v>363</v>
      </c>
      <c r="F126" s="17" t="s">
        <v>361</v>
      </c>
      <c r="G126" s="538"/>
      <c r="H126" s="539"/>
      <c r="I126" s="538"/>
    </row>
    <row r="127" spans="1:9" ht="12" customHeight="1">
      <c r="A127" s="128"/>
      <c r="B127" s="122"/>
      <c r="C127" s="129"/>
      <c r="D127" s="130"/>
      <c r="E127" s="127" t="s">
        <v>34</v>
      </c>
      <c r="F127" s="18" t="s">
        <v>364</v>
      </c>
      <c r="G127" s="538"/>
      <c r="H127" s="539"/>
      <c r="I127" s="538"/>
    </row>
    <row r="128" spans="1:9" s="13" customFormat="1" ht="16.5" customHeight="1">
      <c r="A128" s="128">
        <v>2471</v>
      </c>
      <c r="B128" s="140" t="s">
        <v>307</v>
      </c>
      <c r="C128" s="133" t="s">
        <v>250</v>
      </c>
      <c r="D128" s="134" t="s">
        <v>21</v>
      </c>
      <c r="E128" s="127" t="s">
        <v>365</v>
      </c>
      <c r="F128" s="12"/>
      <c r="G128" s="536"/>
      <c r="H128" s="537"/>
      <c r="I128" s="536"/>
    </row>
    <row r="129" spans="1:9">
      <c r="A129" s="128">
        <v>2472</v>
      </c>
      <c r="B129" s="140" t="s">
        <v>307</v>
      </c>
      <c r="C129" s="133" t="s">
        <v>250</v>
      </c>
      <c r="D129" s="134" t="s">
        <v>215</v>
      </c>
      <c r="E129" s="127" t="s">
        <v>366</v>
      </c>
      <c r="F129" s="17" t="s">
        <v>367</v>
      </c>
      <c r="G129" s="538"/>
      <c r="H129" s="539"/>
      <c r="I129" s="538"/>
    </row>
    <row r="130" spans="1:9">
      <c r="A130" s="128">
        <v>2473</v>
      </c>
      <c r="B130" s="140" t="s">
        <v>307</v>
      </c>
      <c r="C130" s="133" t="s">
        <v>250</v>
      </c>
      <c r="D130" s="134" t="s">
        <v>218</v>
      </c>
      <c r="E130" s="127" t="s">
        <v>368</v>
      </c>
      <c r="F130" s="19" t="s">
        <v>369</v>
      </c>
      <c r="G130" s="538"/>
      <c r="H130" s="539"/>
      <c r="I130" s="538"/>
    </row>
    <row r="131" spans="1:9">
      <c r="A131" s="128">
        <v>2474</v>
      </c>
      <c r="B131" s="140" t="s">
        <v>307</v>
      </c>
      <c r="C131" s="133" t="s">
        <v>250</v>
      </c>
      <c r="D131" s="134" t="s">
        <v>235</v>
      </c>
      <c r="E131" s="127" t="s">
        <v>370</v>
      </c>
      <c r="F131" s="17" t="s">
        <v>371</v>
      </c>
      <c r="G131" s="538"/>
      <c r="H131" s="539"/>
      <c r="I131" s="538"/>
    </row>
    <row r="132" spans="1:9" ht="27">
      <c r="A132" s="128">
        <v>2480</v>
      </c>
      <c r="B132" s="138" t="s">
        <v>307</v>
      </c>
      <c r="C132" s="129" t="s">
        <v>252</v>
      </c>
      <c r="D132" s="130" t="s">
        <v>208</v>
      </c>
      <c r="E132" s="131" t="s">
        <v>372</v>
      </c>
      <c r="F132" s="14" t="s">
        <v>373</v>
      </c>
      <c r="G132" s="538"/>
      <c r="H132" s="539"/>
      <c r="I132" s="538"/>
    </row>
    <row r="133" spans="1:9" ht="12" customHeight="1">
      <c r="A133" s="128"/>
      <c r="B133" s="122"/>
      <c r="C133" s="129"/>
      <c r="D133" s="130"/>
      <c r="E133" s="127" t="s">
        <v>34</v>
      </c>
      <c r="F133" s="12" t="s">
        <v>374</v>
      </c>
      <c r="G133" s="538"/>
      <c r="H133" s="539"/>
      <c r="I133" s="538"/>
    </row>
    <row r="134" spans="1:9" s="13" customFormat="1" ht="28.5" customHeight="1">
      <c r="A134" s="128">
        <v>2481</v>
      </c>
      <c r="B134" s="140" t="s">
        <v>307</v>
      </c>
      <c r="C134" s="133" t="s">
        <v>252</v>
      </c>
      <c r="D134" s="134" t="s">
        <v>21</v>
      </c>
      <c r="E134" s="127" t="s">
        <v>375</v>
      </c>
      <c r="F134" s="12"/>
      <c r="G134" s="536"/>
      <c r="H134" s="537"/>
      <c r="I134" s="536"/>
    </row>
    <row r="135" spans="1:9" ht="40.5">
      <c r="A135" s="128">
        <v>2482</v>
      </c>
      <c r="B135" s="140" t="s">
        <v>307</v>
      </c>
      <c r="C135" s="133" t="s">
        <v>252</v>
      </c>
      <c r="D135" s="134" t="s">
        <v>215</v>
      </c>
      <c r="E135" s="127" t="s">
        <v>376</v>
      </c>
      <c r="F135" s="17" t="s">
        <v>377</v>
      </c>
      <c r="G135" s="538"/>
      <c r="H135" s="539"/>
      <c r="I135" s="538"/>
    </row>
    <row r="136" spans="1:9" ht="27">
      <c r="A136" s="128">
        <v>2483</v>
      </c>
      <c r="B136" s="140" t="s">
        <v>307</v>
      </c>
      <c r="C136" s="133" t="s">
        <v>252</v>
      </c>
      <c r="D136" s="134" t="s">
        <v>218</v>
      </c>
      <c r="E136" s="127" t="s">
        <v>378</v>
      </c>
      <c r="F136" s="17" t="s">
        <v>379</v>
      </c>
      <c r="G136" s="538"/>
      <c r="H136" s="539"/>
      <c r="I136" s="538"/>
    </row>
    <row r="137" spans="1:9" ht="40.5">
      <c r="A137" s="128">
        <v>2484</v>
      </c>
      <c r="B137" s="140" t="s">
        <v>307</v>
      </c>
      <c r="C137" s="133" t="s">
        <v>252</v>
      </c>
      <c r="D137" s="134" t="s">
        <v>235</v>
      </c>
      <c r="E137" s="127" t="s">
        <v>380</v>
      </c>
      <c r="F137" s="17" t="s">
        <v>381</v>
      </c>
      <c r="G137" s="538"/>
      <c r="H137" s="539"/>
      <c r="I137" s="538"/>
    </row>
    <row r="138" spans="1:9" ht="25.5" customHeight="1">
      <c r="A138" s="128">
        <v>2485</v>
      </c>
      <c r="B138" s="140" t="s">
        <v>307</v>
      </c>
      <c r="C138" s="133" t="s">
        <v>252</v>
      </c>
      <c r="D138" s="134" t="s">
        <v>240</v>
      </c>
      <c r="E138" s="127" t="s">
        <v>382</v>
      </c>
      <c r="F138" s="17" t="s">
        <v>383</v>
      </c>
      <c r="G138" s="538"/>
      <c r="H138" s="539"/>
      <c r="I138" s="538"/>
    </row>
    <row r="139" spans="1:9" ht="27">
      <c r="A139" s="128">
        <v>2486</v>
      </c>
      <c r="B139" s="140" t="s">
        <v>307</v>
      </c>
      <c r="C139" s="133" t="s">
        <v>252</v>
      </c>
      <c r="D139" s="134" t="s">
        <v>245</v>
      </c>
      <c r="E139" s="127" t="s">
        <v>384</v>
      </c>
      <c r="F139" s="17" t="s">
        <v>385</v>
      </c>
      <c r="G139" s="538"/>
      <c r="H139" s="539"/>
      <c r="I139" s="538"/>
    </row>
    <row r="140" spans="1:9" ht="28.5" customHeight="1">
      <c r="A140" s="128">
        <v>2487</v>
      </c>
      <c r="B140" s="140" t="s">
        <v>307</v>
      </c>
      <c r="C140" s="133" t="s">
        <v>252</v>
      </c>
      <c r="D140" s="134" t="s">
        <v>250</v>
      </c>
      <c r="E140" s="127" t="s">
        <v>386</v>
      </c>
      <c r="F140" s="17" t="s">
        <v>387</v>
      </c>
      <c r="G140" s="538"/>
      <c r="H140" s="539"/>
      <c r="I140" s="538"/>
    </row>
    <row r="141" spans="1:9" ht="27">
      <c r="A141" s="128">
        <v>2490</v>
      </c>
      <c r="B141" s="138" t="s">
        <v>307</v>
      </c>
      <c r="C141" s="129" t="s">
        <v>388</v>
      </c>
      <c r="D141" s="130" t="s">
        <v>208</v>
      </c>
      <c r="E141" s="131" t="s">
        <v>389</v>
      </c>
      <c r="F141" s="17" t="s">
        <v>390</v>
      </c>
      <c r="G141" s="538">
        <f>+I141</f>
        <v>-85867.58</v>
      </c>
      <c r="H141" s="539"/>
      <c r="I141" s="538">
        <f>+I143</f>
        <v>-85867.58</v>
      </c>
    </row>
    <row r="142" spans="1:9" ht="11.25" customHeight="1">
      <c r="A142" s="128"/>
      <c r="B142" s="122"/>
      <c r="C142" s="129"/>
      <c r="D142" s="130"/>
      <c r="E142" s="127" t="s">
        <v>34</v>
      </c>
      <c r="F142" s="12" t="s">
        <v>391</v>
      </c>
      <c r="G142" s="538"/>
      <c r="H142" s="538"/>
      <c r="I142" s="538"/>
    </row>
    <row r="143" spans="1:9" s="13" customFormat="1" ht="27" customHeight="1">
      <c r="A143" s="128">
        <v>2491</v>
      </c>
      <c r="B143" s="140" t="s">
        <v>307</v>
      </c>
      <c r="C143" s="133" t="s">
        <v>388</v>
      </c>
      <c r="D143" s="134" t="s">
        <v>21</v>
      </c>
      <c r="E143" s="127" t="s">
        <v>389</v>
      </c>
      <c r="F143" s="12"/>
      <c r="G143" s="560">
        <f>+I143</f>
        <v>-85867.58</v>
      </c>
      <c r="H143" s="554"/>
      <c r="I143" s="570">
        <f>+'Sheet3 '!F230</f>
        <v>-85867.58</v>
      </c>
    </row>
    <row r="144" spans="1:9" ht="35.25" customHeight="1">
      <c r="A144" s="121">
        <v>2500</v>
      </c>
      <c r="B144" s="122" t="s">
        <v>392</v>
      </c>
      <c r="C144" s="123" t="s">
        <v>208</v>
      </c>
      <c r="D144" s="124" t="s">
        <v>208</v>
      </c>
      <c r="E144" s="125" t="s">
        <v>393</v>
      </c>
      <c r="F144" s="93" t="s">
        <v>394</v>
      </c>
      <c r="G144" s="567">
        <f>+G146+G149+G152+G155+G158+G161</f>
        <v>559390</v>
      </c>
      <c r="H144" s="567">
        <f>+H146+H149+H155+H158+H161</f>
        <v>164390</v>
      </c>
      <c r="I144" s="567">
        <f>+I146+I149+I155+I158+I161</f>
        <v>395000</v>
      </c>
    </row>
    <row r="145" spans="1:9" s="65" customFormat="1" ht="15" customHeight="1">
      <c r="A145" s="126"/>
      <c r="B145" s="122"/>
      <c r="C145" s="123"/>
      <c r="D145" s="124"/>
      <c r="E145" s="127" t="s">
        <v>18</v>
      </c>
      <c r="F145" s="64" t="s">
        <v>395</v>
      </c>
      <c r="G145" s="565"/>
      <c r="H145" s="566"/>
      <c r="I145" s="565"/>
    </row>
    <row r="146" spans="1:9" ht="13.5" customHeight="1">
      <c r="A146" s="128">
        <v>2510</v>
      </c>
      <c r="B146" s="138" t="s">
        <v>392</v>
      </c>
      <c r="C146" s="129" t="s">
        <v>21</v>
      </c>
      <c r="D146" s="130" t="s">
        <v>208</v>
      </c>
      <c r="E146" s="131" t="s">
        <v>396</v>
      </c>
      <c r="F146" s="11"/>
      <c r="G146" s="532">
        <f>+G148</f>
        <v>503000</v>
      </c>
      <c r="H146" s="532">
        <f>+H148</f>
        <v>145000</v>
      </c>
      <c r="I146" s="532">
        <f>+I148</f>
        <v>358000</v>
      </c>
    </row>
    <row r="147" spans="1:9" ht="15.75" thickBot="1">
      <c r="A147" s="151"/>
      <c r="B147" s="304"/>
      <c r="C147" s="305"/>
      <c r="D147" s="306"/>
      <c r="E147" s="299" t="s">
        <v>34</v>
      </c>
      <c r="F147" s="95" t="s">
        <v>397</v>
      </c>
      <c r="G147" s="548"/>
      <c r="H147" s="549"/>
      <c r="I147" s="548"/>
    </row>
    <row r="148" spans="1:9" s="13" customFormat="1" ht="14.25" customHeight="1">
      <c r="A148" s="126">
        <v>2511</v>
      </c>
      <c r="B148" s="132" t="s">
        <v>392</v>
      </c>
      <c r="C148" s="300" t="s">
        <v>21</v>
      </c>
      <c r="D148" s="301" t="s">
        <v>21</v>
      </c>
      <c r="E148" s="136" t="s">
        <v>396</v>
      </c>
      <c r="F148" s="94"/>
      <c r="G148" s="550">
        <f>+H148+I148</f>
        <v>503000</v>
      </c>
      <c r="H148" s="550">
        <f>+'Sheet6 '!G234</f>
        <v>145000</v>
      </c>
      <c r="I148" s="551">
        <f>+'Sheet6 '!H234</f>
        <v>358000</v>
      </c>
    </row>
    <row r="149" spans="1:9">
      <c r="A149" s="128">
        <v>2520</v>
      </c>
      <c r="B149" s="138" t="s">
        <v>392</v>
      </c>
      <c r="C149" s="129" t="s">
        <v>215</v>
      </c>
      <c r="D149" s="130" t="s">
        <v>208</v>
      </c>
      <c r="E149" s="131" t="s">
        <v>398</v>
      </c>
      <c r="F149" s="17" t="s">
        <v>399</v>
      </c>
      <c r="G149" s="552">
        <f>+H149+I149</f>
        <v>56390</v>
      </c>
      <c r="H149" s="553">
        <f>+H151</f>
        <v>19390</v>
      </c>
      <c r="I149" s="552">
        <f>+I151</f>
        <v>37000</v>
      </c>
    </row>
    <row r="150" spans="1:9">
      <c r="A150" s="128"/>
      <c r="B150" s="122"/>
      <c r="C150" s="129"/>
      <c r="D150" s="130"/>
      <c r="E150" s="127" t="s">
        <v>34</v>
      </c>
      <c r="F150" s="12" t="s">
        <v>400</v>
      </c>
      <c r="G150" s="538"/>
      <c r="H150" s="554"/>
      <c r="I150" s="538"/>
    </row>
    <row r="151" spans="1:9" s="13" customFormat="1" ht="15" customHeight="1">
      <c r="A151" s="128">
        <v>2521</v>
      </c>
      <c r="B151" s="140" t="s">
        <v>392</v>
      </c>
      <c r="C151" s="133" t="s">
        <v>215</v>
      </c>
      <c r="D151" s="134" t="s">
        <v>21</v>
      </c>
      <c r="E151" s="127" t="s">
        <v>401</v>
      </c>
      <c r="F151" s="12"/>
      <c r="G151" s="538">
        <f>+H151+I151</f>
        <v>56390</v>
      </c>
      <c r="H151" s="538">
        <f>+'Sheet6 '!G253</f>
        <v>19390</v>
      </c>
      <c r="I151" s="555">
        <f>+'Sheet6 '!H253</f>
        <v>37000</v>
      </c>
    </row>
    <row r="152" spans="1:9">
      <c r="A152" s="128">
        <v>2530</v>
      </c>
      <c r="B152" s="138" t="s">
        <v>392</v>
      </c>
      <c r="C152" s="129" t="s">
        <v>218</v>
      </c>
      <c r="D152" s="130" t="s">
        <v>208</v>
      </c>
      <c r="E152" s="131" t="s">
        <v>402</v>
      </c>
      <c r="F152" s="17" t="s">
        <v>403</v>
      </c>
      <c r="G152" s="538"/>
      <c r="H152" s="533"/>
      <c r="I152" s="538"/>
    </row>
    <row r="153" spans="1:9">
      <c r="A153" s="128"/>
      <c r="B153" s="122"/>
      <c r="C153" s="129"/>
      <c r="D153" s="130"/>
      <c r="E153" s="127" t="s">
        <v>34</v>
      </c>
      <c r="F153" s="12" t="s">
        <v>404</v>
      </c>
      <c r="G153" s="538"/>
      <c r="H153" s="539"/>
      <c r="I153" s="538"/>
    </row>
    <row r="154" spans="1:9" s="13" customFormat="1" ht="18" customHeight="1" thickBot="1">
      <c r="A154" s="128">
        <v>2531</v>
      </c>
      <c r="B154" s="140" t="s">
        <v>392</v>
      </c>
      <c r="C154" s="133" t="s">
        <v>218</v>
      </c>
      <c r="D154" s="134" t="s">
        <v>21</v>
      </c>
      <c r="E154" s="127" t="s">
        <v>402</v>
      </c>
      <c r="F154" s="95"/>
      <c r="G154" s="536"/>
      <c r="H154" s="537"/>
      <c r="I154" s="536"/>
    </row>
    <row r="155" spans="1:9" ht="15" customHeight="1">
      <c r="A155" s="128">
        <v>2540</v>
      </c>
      <c r="B155" s="138" t="s">
        <v>392</v>
      </c>
      <c r="C155" s="129" t="s">
        <v>235</v>
      </c>
      <c r="D155" s="130" t="s">
        <v>208</v>
      </c>
      <c r="E155" s="131" t="s">
        <v>405</v>
      </c>
      <c r="F155" s="93" t="s">
        <v>406</v>
      </c>
      <c r="G155" s="532"/>
      <c r="H155" s="533"/>
      <c r="I155" s="532"/>
    </row>
    <row r="156" spans="1:9" ht="13.5" customHeight="1">
      <c r="A156" s="128"/>
      <c r="B156" s="122"/>
      <c r="C156" s="129"/>
      <c r="D156" s="130"/>
      <c r="E156" s="127" t="s">
        <v>34</v>
      </c>
      <c r="F156" s="12" t="s">
        <v>407</v>
      </c>
      <c r="G156" s="538"/>
      <c r="H156" s="539"/>
      <c r="I156" s="538"/>
    </row>
    <row r="157" spans="1:9" s="13" customFormat="1" ht="15.75" customHeight="1">
      <c r="A157" s="128">
        <v>2541</v>
      </c>
      <c r="B157" s="140" t="s">
        <v>392</v>
      </c>
      <c r="C157" s="133" t="s">
        <v>235</v>
      </c>
      <c r="D157" s="134" t="s">
        <v>21</v>
      </c>
      <c r="E157" s="127" t="s">
        <v>405</v>
      </c>
      <c r="F157" s="94"/>
      <c r="G157" s="556"/>
      <c r="H157" s="557"/>
      <c r="I157" s="556"/>
    </row>
    <row r="158" spans="1:9" ht="15" customHeight="1">
      <c r="A158" s="128">
        <v>2550</v>
      </c>
      <c r="B158" s="138" t="s">
        <v>392</v>
      </c>
      <c r="C158" s="129" t="s">
        <v>240</v>
      </c>
      <c r="D158" s="130" t="s">
        <v>208</v>
      </c>
      <c r="E158" s="131" t="s">
        <v>408</v>
      </c>
      <c r="F158" s="17" t="s">
        <v>409</v>
      </c>
      <c r="G158" s="538"/>
      <c r="H158" s="539"/>
      <c r="I158" s="538"/>
    </row>
    <row r="159" spans="1:9" ht="12.75" customHeight="1">
      <c r="A159" s="128"/>
      <c r="B159" s="122"/>
      <c r="C159" s="129"/>
      <c r="D159" s="130"/>
      <c r="E159" s="127" t="s">
        <v>34</v>
      </c>
      <c r="F159" s="12" t="s">
        <v>410</v>
      </c>
      <c r="G159" s="538"/>
      <c r="H159" s="539"/>
      <c r="I159" s="538"/>
    </row>
    <row r="160" spans="1:9" s="13" customFormat="1" ht="28.5" customHeight="1">
      <c r="A160" s="128">
        <v>2551</v>
      </c>
      <c r="B160" s="140" t="s">
        <v>392</v>
      </c>
      <c r="C160" s="133" t="s">
        <v>240</v>
      </c>
      <c r="D160" s="134" t="s">
        <v>21</v>
      </c>
      <c r="E160" s="127" t="s">
        <v>408</v>
      </c>
      <c r="F160" s="12"/>
      <c r="G160" s="536"/>
      <c r="H160" s="537"/>
      <c r="I160" s="536"/>
    </row>
    <row r="161" spans="1:9" ht="27">
      <c r="A161" s="128">
        <v>2560</v>
      </c>
      <c r="B161" s="138" t="s">
        <v>392</v>
      </c>
      <c r="C161" s="129" t="s">
        <v>245</v>
      </c>
      <c r="D161" s="130" t="s">
        <v>208</v>
      </c>
      <c r="E161" s="131" t="s">
        <v>411</v>
      </c>
      <c r="F161" s="17" t="s">
        <v>412</v>
      </c>
      <c r="G161" s="538"/>
      <c r="H161" s="539"/>
      <c r="I161" s="538"/>
    </row>
    <row r="162" spans="1:9" ht="12" customHeight="1">
      <c r="A162" s="128"/>
      <c r="B162" s="122"/>
      <c r="C162" s="129"/>
      <c r="D162" s="130"/>
      <c r="E162" s="127" t="s">
        <v>34</v>
      </c>
      <c r="F162" s="12" t="s">
        <v>413</v>
      </c>
      <c r="G162" s="538"/>
      <c r="H162" s="539"/>
      <c r="I162" s="538"/>
    </row>
    <row r="163" spans="1:9" s="13" customFormat="1" ht="26.25" customHeight="1">
      <c r="A163" s="128">
        <v>2561</v>
      </c>
      <c r="B163" s="140" t="s">
        <v>392</v>
      </c>
      <c r="C163" s="133" t="s">
        <v>245</v>
      </c>
      <c r="D163" s="134" t="s">
        <v>21</v>
      </c>
      <c r="E163" s="127" t="s">
        <v>411</v>
      </c>
      <c r="F163" s="12"/>
      <c r="G163" s="536"/>
      <c r="H163" s="537"/>
      <c r="I163" s="536"/>
    </row>
    <row r="164" spans="1:9" ht="32.25" customHeight="1">
      <c r="A164" s="137">
        <v>2600</v>
      </c>
      <c r="B164" s="138" t="s">
        <v>414</v>
      </c>
      <c r="C164" s="129" t="s">
        <v>208</v>
      </c>
      <c r="D164" s="130" t="s">
        <v>208</v>
      </c>
      <c r="E164" s="303" t="s">
        <v>415</v>
      </c>
      <c r="F164" s="17" t="s">
        <v>416</v>
      </c>
      <c r="G164" s="536">
        <f>+H164+I164</f>
        <v>45000</v>
      </c>
      <c r="H164" s="536">
        <f>+H175+H174</f>
        <v>25000</v>
      </c>
      <c r="I164" s="536">
        <f>+I175+I174</f>
        <v>20000</v>
      </c>
    </row>
    <row r="165" spans="1:9" s="65" customFormat="1" ht="12.75" customHeight="1">
      <c r="A165" s="126"/>
      <c r="B165" s="122"/>
      <c r="C165" s="123"/>
      <c r="D165" s="124"/>
      <c r="E165" s="127" t="s">
        <v>18</v>
      </c>
      <c r="F165" s="64" t="s">
        <v>417</v>
      </c>
      <c r="G165" s="542"/>
      <c r="H165" s="543"/>
      <c r="I165" s="542"/>
    </row>
    <row r="166" spans="1:9" ht="11.25" customHeight="1">
      <c r="A166" s="128">
        <v>2610</v>
      </c>
      <c r="B166" s="138" t="s">
        <v>414</v>
      </c>
      <c r="C166" s="129" t="s">
        <v>21</v>
      </c>
      <c r="D166" s="130" t="s">
        <v>208</v>
      </c>
      <c r="E166" s="131" t="s">
        <v>418</v>
      </c>
      <c r="F166" s="11"/>
      <c r="G166" s="532"/>
      <c r="H166" s="533"/>
      <c r="I166" s="532"/>
    </row>
    <row r="167" spans="1:9" ht="14.25" customHeight="1">
      <c r="A167" s="128"/>
      <c r="B167" s="122"/>
      <c r="C167" s="129"/>
      <c r="D167" s="130"/>
      <c r="E167" s="127" t="s">
        <v>34</v>
      </c>
      <c r="F167" s="12" t="s">
        <v>419</v>
      </c>
      <c r="G167" s="538"/>
      <c r="H167" s="539"/>
      <c r="I167" s="538"/>
    </row>
    <row r="168" spans="1:9" s="13" customFormat="1" ht="16.5" customHeight="1">
      <c r="A168" s="128">
        <v>2611</v>
      </c>
      <c r="B168" s="140" t="s">
        <v>414</v>
      </c>
      <c r="C168" s="133" t="s">
        <v>21</v>
      </c>
      <c r="D168" s="134" t="s">
        <v>21</v>
      </c>
      <c r="E168" s="127" t="s">
        <v>420</v>
      </c>
      <c r="F168" s="12"/>
      <c r="G168" s="536"/>
      <c r="H168" s="537"/>
      <c r="I168" s="536"/>
    </row>
    <row r="169" spans="1:9">
      <c r="A169" s="128">
        <v>2620</v>
      </c>
      <c r="B169" s="138" t="s">
        <v>414</v>
      </c>
      <c r="C169" s="129" t="s">
        <v>215</v>
      </c>
      <c r="D169" s="130" t="s">
        <v>208</v>
      </c>
      <c r="E169" s="131" t="s">
        <v>421</v>
      </c>
      <c r="F169" s="17" t="s">
        <v>422</v>
      </c>
      <c r="G169" s="538"/>
      <c r="H169" s="539"/>
      <c r="I169" s="538"/>
    </row>
    <row r="170" spans="1:9" ht="12.75" customHeight="1">
      <c r="A170" s="128"/>
      <c r="B170" s="122"/>
      <c r="C170" s="129"/>
      <c r="D170" s="130"/>
      <c r="E170" s="127" t="s">
        <v>34</v>
      </c>
      <c r="F170" s="12" t="s">
        <v>423</v>
      </c>
      <c r="G170" s="538"/>
      <c r="H170" s="539"/>
      <c r="I170" s="538"/>
    </row>
    <row r="171" spans="1:9" s="13" customFormat="1" ht="15.75" customHeight="1">
      <c r="A171" s="128">
        <v>2621</v>
      </c>
      <c r="B171" s="140" t="s">
        <v>414</v>
      </c>
      <c r="C171" s="133" t="s">
        <v>215</v>
      </c>
      <c r="D171" s="134" t="s">
        <v>21</v>
      </c>
      <c r="E171" s="127" t="s">
        <v>421</v>
      </c>
      <c r="F171" s="12"/>
      <c r="G171" s="536"/>
      <c r="H171" s="537"/>
      <c r="I171" s="536"/>
    </row>
    <row r="172" spans="1:9">
      <c r="A172" s="128">
        <v>2630</v>
      </c>
      <c r="B172" s="138" t="s">
        <v>414</v>
      </c>
      <c r="C172" s="129" t="s">
        <v>218</v>
      </c>
      <c r="D172" s="130" t="s">
        <v>208</v>
      </c>
      <c r="E172" s="131" t="s">
        <v>424</v>
      </c>
      <c r="F172" s="17" t="s">
        <v>425</v>
      </c>
      <c r="G172" s="538"/>
      <c r="H172" s="539"/>
      <c r="I172" s="538"/>
    </row>
    <row r="173" spans="1:9" ht="12.75" customHeight="1">
      <c r="A173" s="128"/>
      <c r="B173" s="122"/>
      <c r="C173" s="129"/>
      <c r="D173" s="130"/>
      <c r="E173" s="127" t="s">
        <v>34</v>
      </c>
      <c r="F173" s="12" t="s">
        <v>426</v>
      </c>
      <c r="G173" s="538"/>
      <c r="H173" s="539"/>
      <c r="I173" s="538"/>
    </row>
    <row r="174" spans="1:9" s="13" customFormat="1" ht="15" customHeight="1">
      <c r="A174" s="128">
        <v>2631</v>
      </c>
      <c r="B174" s="140" t="s">
        <v>414</v>
      </c>
      <c r="C174" s="133" t="s">
        <v>218</v>
      </c>
      <c r="D174" s="134" t="s">
        <v>21</v>
      </c>
      <c r="E174" s="127" t="s">
        <v>427</v>
      </c>
      <c r="F174" s="12"/>
      <c r="G174" s="536">
        <f>+H174+I174</f>
        <v>0</v>
      </c>
      <c r="H174" s="537">
        <f>+'Sheet6 '!G290</f>
        <v>0</v>
      </c>
      <c r="I174" s="536">
        <f>+'Sheet6 '!H290</f>
        <v>0</v>
      </c>
    </row>
    <row r="175" spans="1:9">
      <c r="A175" s="128">
        <v>2640</v>
      </c>
      <c r="B175" s="138" t="s">
        <v>414</v>
      </c>
      <c r="C175" s="129" t="s">
        <v>235</v>
      </c>
      <c r="D175" s="130" t="s">
        <v>208</v>
      </c>
      <c r="E175" s="131" t="s">
        <v>428</v>
      </c>
      <c r="F175" s="20" t="s">
        <v>429</v>
      </c>
      <c r="G175" s="536">
        <f>+H175+I175</f>
        <v>45000</v>
      </c>
      <c r="H175" s="537">
        <f>+H177</f>
        <v>25000</v>
      </c>
      <c r="I175" s="536">
        <f>+I177</f>
        <v>20000</v>
      </c>
    </row>
    <row r="176" spans="1:9" ht="11.25" customHeight="1">
      <c r="A176" s="128"/>
      <c r="B176" s="122"/>
      <c r="C176" s="129"/>
      <c r="D176" s="130"/>
      <c r="E176" s="127" t="s">
        <v>34</v>
      </c>
      <c r="F176" s="12" t="s">
        <v>430</v>
      </c>
      <c r="G176" s="538"/>
      <c r="H176" s="539"/>
      <c r="I176" s="538"/>
    </row>
    <row r="177" spans="1:9" s="13" customFormat="1" ht="15" customHeight="1">
      <c r="A177" s="128">
        <v>2641</v>
      </c>
      <c r="B177" s="140" t="s">
        <v>414</v>
      </c>
      <c r="C177" s="133" t="s">
        <v>235</v>
      </c>
      <c r="D177" s="134" t="s">
        <v>21</v>
      </c>
      <c r="E177" s="127" t="s">
        <v>431</v>
      </c>
      <c r="F177" s="12"/>
      <c r="G177" s="538">
        <f>+H177+I177</f>
        <v>45000</v>
      </c>
      <c r="H177" s="539">
        <f>+'Sheet6 '!G295</f>
        <v>25000</v>
      </c>
      <c r="I177" s="538">
        <f>+'Sheet6 '!H295</f>
        <v>20000</v>
      </c>
    </row>
    <row r="178" spans="1:9" ht="40.5">
      <c r="A178" s="128">
        <v>2650</v>
      </c>
      <c r="B178" s="138" t="s">
        <v>414</v>
      </c>
      <c r="C178" s="129" t="s">
        <v>240</v>
      </c>
      <c r="D178" s="130" t="s">
        <v>208</v>
      </c>
      <c r="E178" s="131" t="s">
        <v>432</v>
      </c>
      <c r="F178" s="17" t="s">
        <v>433</v>
      </c>
      <c r="G178" s="538"/>
      <c r="H178" s="539"/>
      <c r="I178" s="538"/>
    </row>
    <row r="179" spans="1:9" ht="12.75" customHeight="1">
      <c r="A179" s="128"/>
      <c r="B179" s="122"/>
      <c r="C179" s="129"/>
      <c r="D179" s="130"/>
      <c r="E179" s="127" t="s">
        <v>34</v>
      </c>
      <c r="F179" s="12" t="s">
        <v>434</v>
      </c>
      <c r="G179" s="538"/>
      <c r="H179" s="539"/>
      <c r="I179" s="538"/>
    </row>
    <row r="180" spans="1:9" s="13" customFormat="1" ht="13.5" customHeight="1">
      <c r="A180" s="128">
        <v>2651</v>
      </c>
      <c r="B180" s="140" t="s">
        <v>414</v>
      </c>
      <c r="C180" s="133" t="s">
        <v>240</v>
      </c>
      <c r="D180" s="134" t="s">
        <v>21</v>
      </c>
      <c r="E180" s="127" t="s">
        <v>432</v>
      </c>
      <c r="F180" s="12"/>
      <c r="G180" s="536"/>
      <c r="H180" s="537"/>
      <c r="I180" s="536"/>
    </row>
    <row r="181" spans="1:9" ht="27">
      <c r="A181" s="128">
        <v>2660</v>
      </c>
      <c r="B181" s="138" t="s">
        <v>414</v>
      </c>
      <c r="C181" s="129" t="s">
        <v>245</v>
      </c>
      <c r="D181" s="130" t="s">
        <v>208</v>
      </c>
      <c r="E181" s="131" t="s">
        <v>435</v>
      </c>
      <c r="F181" s="17" t="s">
        <v>436</v>
      </c>
      <c r="G181" s="538"/>
      <c r="H181" s="539"/>
      <c r="I181" s="538"/>
    </row>
    <row r="182" spans="1:9" ht="12.75" customHeight="1">
      <c r="A182" s="128"/>
      <c r="B182" s="122"/>
      <c r="C182" s="129"/>
      <c r="D182" s="130"/>
      <c r="E182" s="127" t="s">
        <v>34</v>
      </c>
      <c r="F182" s="18" t="s">
        <v>437</v>
      </c>
      <c r="G182" s="538"/>
      <c r="H182" s="539"/>
      <c r="I182" s="538"/>
    </row>
    <row r="183" spans="1:9" s="13" customFormat="1" ht="13.5" customHeight="1">
      <c r="A183" s="128">
        <v>2661</v>
      </c>
      <c r="B183" s="140" t="s">
        <v>414</v>
      </c>
      <c r="C183" s="133" t="s">
        <v>245</v>
      </c>
      <c r="D183" s="134" t="s">
        <v>21</v>
      </c>
      <c r="E183" s="127" t="s">
        <v>435</v>
      </c>
      <c r="F183" s="12"/>
      <c r="G183" s="536"/>
      <c r="H183" s="537"/>
      <c r="I183" s="536"/>
    </row>
    <row r="184" spans="1:9" ht="26.25" customHeight="1">
      <c r="A184" s="137">
        <v>2700</v>
      </c>
      <c r="B184" s="138" t="s">
        <v>438</v>
      </c>
      <c r="C184" s="129" t="s">
        <v>208</v>
      </c>
      <c r="D184" s="130" t="s">
        <v>208</v>
      </c>
      <c r="E184" s="141" t="s">
        <v>439</v>
      </c>
      <c r="F184" s="17" t="s">
        <v>440</v>
      </c>
      <c r="G184" s="538">
        <f>+H184+I184</f>
        <v>0</v>
      </c>
      <c r="H184" s="538">
        <f>+H188+H189+H190+H191</f>
        <v>0</v>
      </c>
      <c r="I184" s="538">
        <f>+I188+I189+I190+I191</f>
        <v>0</v>
      </c>
    </row>
    <row r="185" spans="1:9" s="65" customFormat="1" ht="13.5" customHeight="1">
      <c r="A185" s="126"/>
      <c r="B185" s="122"/>
      <c r="C185" s="123"/>
      <c r="D185" s="124"/>
      <c r="E185" s="127" t="s">
        <v>18</v>
      </c>
      <c r="F185" s="64" t="s">
        <v>441</v>
      </c>
      <c r="G185" s="542"/>
      <c r="H185" s="543"/>
      <c r="I185" s="542"/>
    </row>
    <row r="186" spans="1:9" ht="15" customHeight="1">
      <c r="A186" s="128">
        <v>2710</v>
      </c>
      <c r="B186" s="138" t="s">
        <v>438</v>
      </c>
      <c r="C186" s="129" t="s">
        <v>21</v>
      </c>
      <c r="D186" s="130" t="s">
        <v>208</v>
      </c>
      <c r="E186" s="131" t="s">
        <v>442</v>
      </c>
      <c r="F186" s="11"/>
      <c r="G186" s="532"/>
      <c r="H186" s="533"/>
      <c r="I186" s="532"/>
    </row>
    <row r="187" spans="1:9" ht="13.5" customHeight="1">
      <c r="A187" s="128"/>
      <c r="B187" s="122"/>
      <c r="C187" s="129"/>
      <c r="D187" s="130"/>
      <c r="E187" s="127" t="s">
        <v>34</v>
      </c>
      <c r="F187" s="12" t="s">
        <v>443</v>
      </c>
      <c r="G187" s="538"/>
      <c r="H187" s="539"/>
      <c r="I187" s="538"/>
    </row>
    <row r="188" spans="1:9" s="13" customFormat="1">
      <c r="A188" s="128">
        <v>2711</v>
      </c>
      <c r="B188" s="140" t="s">
        <v>438</v>
      </c>
      <c r="C188" s="133" t="s">
        <v>21</v>
      </c>
      <c r="D188" s="134" t="s">
        <v>21</v>
      </c>
      <c r="E188" s="127" t="s">
        <v>444</v>
      </c>
      <c r="F188" s="12"/>
      <c r="G188" s="536"/>
      <c r="H188" s="537"/>
      <c r="I188" s="536"/>
    </row>
    <row r="189" spans="1:9">
      <c r="A189" s="128">
        <v>2712</v>
      </c>
      <c r="B189" s="140" t="s">
        <v>438</v>
      </c>
      <c r="C189" s="133" t="s">
        <v>21</v>
      </c>
      <c r="D189" s="134" t="s">
        <v>215</v>
      </c>
      <c r="E189" s="127" t="s">
        <v>445</v>
      </c>
      <c r="F189" s="17" t="s">
        <v>446</v>
      </c>
      <c r="G189" s="538"/>
      <c r="H189" s="539"/>
      <c r="I189" s="538"/>
    </row>
    <row r="190" spans="1:9">
      <c r="A190" s="128">
        <v>2713</v>
      </c>
      <c r="B190" s="140" t="s">
        <v>438</v>
      </c>
      <c r="C190" s="133" t="s">
        <v>21</v>
      </c>
      <c r="D190" s="134" t="s">
        <v>218</v>
      </c>
      <c r="E190" s="127" t="s">
        <v>447</v>
      </c>
      <c r="F190" s="17" t="s">
        <v>448</v>
      </c>
      <c r="G190" s="538"/>
      <c r="H190" s="539"/>
      <c r="I190" s="538"/>
    </row>
    <row r="191" spans="1:9">
      <c r="A191" s="128">
        <v>2720</v>
      </c>
      <c r="B191" s="138" t="s">
        <v>438</v>
      </c>
      <c r="C191" s="129" t="s">
        <v>215</v>
      </c>
      <c r="D191" s="130" t="s">
        <v>208</v>
      </c>
      <c r="E191" s="131" t="s">
        <v>449</v>
      </c>
      <c r="F191" s="17" t="s">
        <v>450</v>
      </c>
      <c r="G191" s="538">
        <f>+G193</f>
        <v>0</v>
      </c>
      <c r="H191" s="539">
        <f>+H193</f>
        <v>0</v>
      </c>
      <c r="I191" s="538">
        <f>+I193</f>
        <v>0</v>
      </c>
    </row>
    <row r="192" spans="1:9" ht="12" customHeight="1">
      <c r="A192" s="128"/>
      <c r="B192" s="122"/>
      <c r="C192" s="129"/>
      <c r="D192" s="130"/>
      <c r="E192" s="127" t="s">
        <v>34</v>
      </c>
      <c r="F192" s="12" t="s">
        <v>451</v>
      </c>
      <c r="G192" s="538"/>
      <c r="H192" s="539"/>
      <c r="I192" s="538"/>
    </row>
    <row r="193" spans="1:9" s="13" customFormat="1" ht="15" customHeight="1">
      <c r="A193" s="128">
        <v>2721</v>
      </c>
      <c r="B193" s="140" t="s">
        <v>438</v>
      </c>
      <c r="C193" s="133" t="s">
        <v>215</v>
      </c>
      <c r="D193" s="134" t="s">
        <v>21</v>
      </c>
      <c r="E193" s="127" t="s">
        <v>452</v>
      </c>
      <c r="F193" s="12"/>
      <c r="G193" s="536">
        <f>+H193+I193</f>
        <v>0</v>
      </c>
      <c r="H193" s="537">
        <f>+'Sheet6 '!G319</f>
        <v>0</v>
      </c>
      <c r="I193" s="536">
        <f>+'Sheet6 '!H319</f>
        <v>0</v>
      </c>
    </row>
    <row r="194" spans="1:9">
      <c r="A194" s="128">
        <v>2722</v>
      </c>
      <c r="B194" s="140" t="s">
        <v>438</v>
      </c>
      <c r="C194" s="133" t="s">
        <v>215</v>
      </c>
      <c r="D194" s="134" t="s">
        <v>215</v>
      </c>
      <c r="E194" s="127" t="s">
        <v>453</v>
      </c>
      <c r="F194" s="17" t="s">
        <v>454</v>
      </c>
      <c r="G194" s="538"/>
      <c r="H194" s="539"/>
      <c r="I194" s="538"/>
    </row>
    <row r="195" spans="1:9" ht="12.75" customHeight="1">
      <c r="A195" s="128">
        <v>2723</v>
      </c>
      <c r="B195" s="140" t="s">
        <v>438</v>
      </c>
      <c r="C195" s="133" t="s">
        <v>215</v>
      </c>
      <c r="D195" s="134" t="s">
        <v>218</v>
      </c>
      <c r="E195" s="127" t="s">
        <v>455</v>
      </c>
      <c r="F195" s="17" t="s">
        <v>456</v>
      </c>
      <c r="G195" s="538"/>
      <c r="H195" s="539"/>
      <c r="I195" s="538"/>
    </row>
    <row r="196" spans="1:9">
      <c r="A196" s="126">
        <v>2724</v>
      </c>
      <c r="B196" s="132" t="s">
        <v>438</v>
      </c>
      <c r="C196" s="300" t="s">
        <v>215</v>
      </c>
      <c r="D196" s="301" t="s">
        <v>235</v>
      </c>
      <c r="E196" s="136" t="s">
        <v>457</v>
      </c>
      <c r="F196" s="93" t="s">
        <v>458</v>
      </c>
      <c r="G196" s="532"/>
      <c r="H196" s="533"/>
      <c r="I196" s="532"/>
    </row>
    <row r="197" spans="1:9">
      <c r="A197" s="128">
        <v>2730</v>
      </c>
      <c r="B197" s="138" t="s">
        <v>438</v>
      </c>
      <c r="C197" s="129" t="s">
        <v>218</v>
      </c>
      <c r="D197" s="130" t="s">
        <v>208</v>
      </c>
      <c r="E197" s="131" t="s">
        <v>459</v>
      </c>
      <c r="F197" s="17" t="s">
        <v>460</v>
      </c>
      <c r="G197" s="538"/>
      <c r="H197" s="539"/>
      <c r="I197" s="538"/>
    </row>
    <row r="198" spans="1:9" ht="11.25" customHeight="1">
      <c r="A198" s="128"/>
      <c r="B198" s="122"/>
      <c r="C198" s="129"/>
      <c r="D198" s="130"/>
      <c r="E198" s="127" t="s">
        <v>34</v>
      </c>
      <c r="F198" s="12" t="s">
        <v>461</v>
      </c>
      <c r="G198" s="538"/>
      <c r="H198" s="539"/>
      <c r="I198" s="538"/>
    </row>
    <row r="199" spans="1:9" s="13" customFormat="1" ht="13.5" customHeight="1">
      <c r="A199" s="128">
        <v>2731</v>
      </c>
      <c r="B199" s="140" t="s">
        <v>438</v>
      </c>
      <c r="C199" s="133" t="s">
        <v>218</v>
      </c>
      <c r="D199" s="134" t="s">
        <v>21</v>
      </c>
      <c r="E199" s="127" t="s">
        <v>462</v>
      </c>
      <c r="F199" s="12"/>
      <c r="G199" s="536"/>
      <c r="H199" s="537"/>
      <c r="I199" s="536"/>
    </row>
    <row r="200" spans="1:9" ht="15" customHeight="1">
      <c r="A200" s="128">
        <v>2732</v>
      </c>
      <c r="B200" s="140" t="s">
        <v>438</v>
      </c>
      <c r="C200" s="133" t="s">
        <v>218</v>
      </c>
      <c r="D200" s="134" t="s">
        <v>215</v>
      </c>
      <c r="E200" s="127" t="s">
        <v>463</v>
      </c>
      <c r="F200" s="14" t="s">
        <v>464</v>
      </c>
      <c r="G200" s="538"/>
      <c r="H200" s="539"/>
      <c r="I200" s="538"/>
    </row>
    <row r="201" spans="1:9" ht="18" customHeight="1">
      <c r="A201" s="128">
        <v>2733</v>
      </c>
      <c r="B201" s="140" t="s">
        <v>438</v>
      </c>
      <c r="C201" s="133" t="s">
        <v>218</v>
      </c>
      <c r="D201" s="134" t="s">
        <v>218</v>
      </c>
      <c r="E201" s="127" t="s">
        <v>465</v>
      </c>
      <c r="F201" s="14" t="s">
        <v>466</v>
      </c>
      <c r="G201" s="538"/>
      <c r="H201" s="539"/>
      <c r="I201" s="538"/>
    </row>
    <row r="202" spans="1:9" ht="16.5" customHeight="1" thickBot="1">
      <c r="A202" s="151">
        <v>2734</v>
      </c>
      <c r="B202" s="296" t="s">
        <v>438</v>
      </c>
      <c r="C202" s="297" t="s">
        <v>218</v>
      </c>
      <c r="D202" s="298" t="s">
        <v>235</v>
      </c>
      <c r="E202" s="299" t="s">
        <v>467</v>
      </c>
      <c r="F202" s="317" t="s">
        <v>468</v>
      </c>
      <c r="G202" s="548"/>
      <c r="H202" s="549"/>
      <c r="I202" s="548"/>
    </row>
    <row r="203" spans="1:9">
      <c r="A203" s="126">
        <v>2740</v>
      </c>
      <c r="B203" s="122" t="s">
        <v>438</v>
      </c>
      <c r="C203" s="123" t="s">
        <v>235</v>
      </c>
      <c r="D203" s="124" t="s">
        <v>208</v>
      </c>
      <c r="E203" s="314" t="s">
        <v>469</v>
      </c>
      <c r="F203" s="302" t="s">
        <v>470</v>
      </c>
      <c r="G203" s="532"/>
      <c r="H203" s="533"/>
      <c r="I203" s="532"/>
    </row>
    <row r="204" spans="1:9" ht="11.25" customHeight="1">
      <c r="A204" s="128"/>
      <c r="B204" s="122"/>
      <c r="C204" s="129"/>
      <c r="D204" s="130"/>
      <c r="E204" s="127" t="s">
        <v>34</v>
      </c>
      <c r="F204" s="12" t="s">
        <v>471</v>
      </c>
      <c r="G204" s="538"/>
      <c r="H204" s="539"/>
      <c r="I204" s="538"/>
    </row>
    <row r="205" spans="1:9" s="13" customFormat="1" ht="13.5" customHeight="1">
      <c r="A205" s="128">
        <v>2741</v>
      </c>
      <c r="B205" s="140" t="s">
        <v>438</v>
      </c>
      <c r="C205" s="133" t="s">
        <v>235</v>
      </c>
      <c r="D205" s="134" t="s">
        <v>21</v>
      </c>
      <c r="E205" s="127" t="s">
        <v>469</v>
      </c>
      <c r="F205" s="12"/>
      <c r="G205" s="536"/>
      <c r="H205" s="537"/>
      <c r="I205" s="536"/>
    </row>
    <row r="206" spans="1:9" ht="27.75" thickBot="1">
      <c r="A206" s="128">
        <v>2750</v>
      </c>
      <c r="B206" s="138" t="s">
        <v>438</v>
      </c>
      <c r="C206" s="129" t="s">
        <v>240</v>
      </c>
      <c r="D206" s="130" t="s">
        <v>208</v>
      </c>
      <c r="E206" s="131" t="s">
        <v>472</v>
      </c>
      <c r="F206" s="63" t="s">
        <v>473</v>
      </c>
      <c r="G206" s="538"/>
      <c r="H206" s="539"/>
      <c r="I206" s="538"/>
    </row>
    <row r="207" spans="1:9" ht="12" customHeight="1">
      <c r="A207" s="128"/>
      <c r="B207" s="122"/>
      <c r="C207" s="129"/>
      <c r="D207" s="130"/>
      <c r="E207" s="127" t="s">
        <v>34</v>
      </c>
      <c r="F207" s="94" t="s">
        <v>474</v>
      </c>
      <c r="G207" s="532"/>
      <c r="H207" s="533"/>
      <c r="I207" s="532"/>
    </row>
    <row r="208" spans="1:9" s="13" customFormat="1" ht="27.75" customHeight="1">
      <c r="A208" s="128">
        <v>2751</v>
      </c>
      <c r="B208" s="140" t="s">
        <v>438</v>
      </c>
      <c r="C208" s="133" t="s">
        <v>240</v>
      </c>
      <c r="D208" s="134" t="s">
        <v>21</v>
      </c>
      <c r="E208" s="127" t="s">
        <v>472</v>
      </c>
      <c r="F208" s="12"/>
      <c r="G208" s="536"/>
      <c r="H208" s="537"/>
      <c r="I208" s="536"/>
    </row>
    <row r="209" spans="1:10" ht="15.75" customHeight="1">
      <c r="A209" s="128">
        <v>2760</v>
      </c>
      <c r="B209" s="138" t="s">
        <v>438</v>
      </c>
      <c r="C209" s="129" t="s">
        <v>245</v>
      </c>
      <c r="D209" s="130" t="s">
        <v>208</v>
      </c>
      <c r="E209" s="131" t="s">
        <v>475</v>
      </c>
      <c r="F209" s="17" t="s">
        <v>474</v>
      </c>
      <c r="G209" s="538"/>
      <c r="H209" s="539"/>
      <c r="I209" s="538"/>
    </row>
    <row r="210" spans="1:10" ht="12" customHeight="1">
      <c r="A210" s="128"/>
      <c r="B210" s="122"/>
      <c r="C210" s="129"/>
      <c r="D210" s="130"/>
      <c r="E210" s="127" t="s">
        <v>34</v>
      </c>
      <c r="F210" s="12" t="s">
        <v>476</v>
      </c>
      <c r="G210" s="538"/>
      <c r="H210" s="539"/>
      <c r="I210" s="538"/>
    </row>
    <row r="211" spans="1:10" s="13" customFormat="1" ht="15.75" customHeight="1">
      <c r="A211" s="128">
        <v>2761</v>
      </c>
      <c r="B211" s="140" t="s">
        <v>438</v>
      </c>
      <c r="C211" s="133" t="s">
        <v>245</v>
      </c>
      <c r="D211" s="134" t="s">
        <v>21</v>
      </c>
      <c r="E211" s="127" t="s">
        <v>477</v>
      </c>
      <c r="F211" s="12"/>
      <c r="G211" s="536"/>
      <c r="H211" s="537"/>
      <c r="I211" s="536"/>
    </row>
    <row r="212" spans="1:10">
      <c r="A212" s="128">
        <v>2762</v>
      </c>
      <c r="B212" s="140" t="s">
        <v>438</v>
      </c>
      <c r="C212" s="133" t="s">
        <v>245</v>
      </c>
      <c r="D212" s="134" t="s">
        <v>215</v>
      </c>
      <c r="E212" s="127" t="s">
        <v>475</v>
      </c>
      <c r="F212" s="12"/>
      <c r="G212" s="538"/>
      <c r="H212" s="539"/>
      <c r="I212" s="538"/>
    </row>
    <row r="213" spans="1:10" ht="24.75" customHeight="1">
      <c r="A213" s="137">
        <v>2800</v>
      </c>
      <c r="B213" s="138" t="s">
        <v>478</v>
      </c>
      <c r="C213" s="129" t="s">
        <v>208</v>
      </c>
      <c r="D213" s="130" t="s">
        <v>208</v>
      </c>
      <c r="E213" s="303" t="s">
        <v>479</v>
      </c>
      <c r="F213" s="17" t="s">
        <v>480</v>
      </c>
      <c r="G213" s="558">
        <f>+H213+I213</f>
        <v>65000</v>
      </c>
      <c r="H213" s="558">
        <f>+H218+H217</f>
        <v>65000</v>
      </c>
      <c r="I213" s="558">
        <f>+I218+I217</f>
        <v>0</v>
      </c>
      <c r="J213" s="590"/>
    </row>
    <row r="214" spans="1:10" s="65" customFormat="1" ht="13.5" customHeight="1">
      <c r="A214" s="126"/>
      <c r="B214" s="122"/>
      <c r="C214" s="123"/>
      <c r="D214" s="124"/>
      <c r="E214" s="127" t="s">
        <v>18</v>
      </c>
      <c r="F214" s="64" t="s">
        <v>481</v>
      </c>
      <c r="G214" s="544"/>
      <c r="H214" s="542"/>
      <c r="I214" s="542"/>
    </row>
    <row r="215" spans="1:10" ht="15" customHeight="1">
      <c r="A215" s="128">
        <v>2810</v>
      </c>
      <c r="B215" s="140" t="s">
        <v>478</v>
      </c>
      <c r="C215" s="133" t="s">
        <v>21</v>
      </c>
      <c r="D215" s="134" t="s">
        <v>208</v>
      </c>
      <c r="E215" s="131" t="s">
        <v>482</v>
      </c>
      <c r="F215" s="11"/>
      <c r="G215" s="532">
        <v>0</v>
      </c>
      <c r="H215" s="533">
        <v>0</v>
      </c>
      <c r="I215" s="532">
        <v>0</v>
      </c>
    </row>
    <row r="216" spans="1:10" ht="12.75" customHeight="1">
      <c r="A216" s="128"/>
      <c r="B216" s="122"/>
      <c r="C216" s="129"/>
      <c r="D216" s="130"/>
      <c r="E216" s="127" t="s">
        <v>34</v>
      </c>
      <c r="F216" s="12" t="s">
        <v>483</v>
      </c>
      <c r="G216" s="538"/>
      <c r="H216" s="539"/>
      <c r="I216" s="538"/>
    </row>
    <row r="217" spans="1:10" s="13" customFormat="1" ht="14.25" customHeight="1">
      <c r="A217" s="128">
        <v>2811</v>
      </c>
      <c r="B217" s="140" t="s">
        <v>478</v>
      </c>
      <c r="C217" s="133" t="s">
        <v>21</v>
      </c>
      <c r="D217" s="134" t="s">
        <v>21</v>
      </c>
      <c r="E217" s="127" t="s">
        <v>482</v>
      </c>
      <c r="F217" s="12"/>
      <c r="G217" s="538">
        <f>+H217+I217</f>
        <v>20000</v>
      </c>
      <c r="H217" s="538">
        <f>+'Sheet6 '!G356</f>
        <v>20000</v>
      </c>
      <c r="I217" s="538">
        <v>0</v>
      </c>
    </row>
    <row r="218" spans="1:10">
      <c r="A218" s="128">
        <v>2820</v>
      </c>
      <c r="B218" s="138" t="s">
        <v>478</v>
      </c>
      <c r="C218" s="129" t="s">
        <v>215</v>
      </c>
      <c r="D218" s="130" t="s">
        <v>208</v>
      </c>
      <c r="E218" s="131" t="s">
        <v>484</v>
      </c>
      <c r="F218" s="17" t="s">
        <v>485</v>
      </c>
      <c r="G218" s="538">
        <f>+H218+I218</f>
        <v>45000</v>
      </c>
      <c r="H218" s="539">
        <f>H222+H223</f>
        <v>45000</v>
      </c>
      <c r="I218" s="538">
        <v>0</v>
      </c>
    </row>
    <row r="219" spans="1:10" ht="11.25" customHeight="1">
      <c r="A219" s="128"/>
      <c r="B219" s="122"/>
      <c r="C219" s="129"/>
      <c r="D219" s="130"/>
      <c r="E219" s="127" t="s">
        <v>34</v>
      </c>
      <c r="F219" s="12" t="s">
        <v>486</v>
      </c>
      <c r="G219" s="538"/>
      <c r="H219" s="539"/>
      <c r="I219" s="538"/>
    </row>
    <row r="220" spans="1:10" s="13" customFormat="1" ht="12.75" customHeight="1">
      <c r="A220" s="128">
        <v>2821</v>
      </c>
      <c r="B220" s="140" t="s">
        <v>478</v>
      </c>
      <c r="C220" s="133" t="s">
        <v>215</v>
      </c>
      <c r="D220" s="134" t="s">
        <v>21</v>
      </c>
      <c r="E220" s="127" t="s">
        <v>487</v>
      </c>
      <c r="F220" s="12"/>
      <c r="G220" s="536"/>
      <c r="H220" s="537"/>
      <c r="I220" s="536"/>
    </row>
    <row r="221" spans="1:10">
      <c r="A221" s="128">
        <v>2822</v>
      </c>
      <c r="B221" s="140" t="s">
        <v>478</v>
      </c>
      <c r="C221" s="133" t="s">
        <v>215</v>
      </c>
      <c r="D221" s="134" t="s">
        <v>215</v>
      </c>
      <c r="E221" s="127" t="s">
        <v>488</v>
      </c>
      <c r="F221" s="12"/>
      <c r="G221" s="538"/>
      <c r="H221" s="539"/>
      <c r="I221" s="538"/>
    </row>
    <row r="222" spans="1:10">
      <c r="A222" s="128">
        <v>2823</v>
      </c>
      <c r="B222" s="140" t="s">
        <v>478</v>
      </c>
      <c r="C222" s="133" t="s">
        <v>215</v>
      </c>
      <c r="D222" s="134" t="s">
        <v>218</v>
      </c>
      <c r="E222" s="127" t="s">
        <v>489</v>
      </c>
      <c r="F222" s="12"/>
      <c r="G222" s="538">
        <f>+H222+I222</f>
        <v>0</v>
      </c>
      <c r="H222" s="539">
        <f>+'Sheet6 '!G365</f>
        <v>0</v>
      </c>
      <c r="I222" s="538"/>
    </row>
    <row r="223" spans="1:10">
      <c r="A223" s="128">
        <v>2824</v>
      </c>
      <c r="B223" s="140" t="s">
        <v>478</v>
      </c>
      <c r="C223" s="133" t="s">
        <v>215</v>
      </c>
      <c r="D223" s="134" t="s">
        <v>235</v>
      </c>
      <c r="E223" s="127" t="s">
        <v>490</v>
      </c>
      <c r="F223" s="17" t="s">
        <v>491</v>
      </c>
      <c r="G223" s="538">
        <f>+H223+I223</f>
        <v>45000</v>
      </c>
      <c r="H223" s="538">
        <f>+'Sheet6 '!G368</f>
        <v>45000</v>
      </c>
      <c r="I223" s="538">
        <v>0</v>
      </c>
    </row>
    <row r="224" spans="1:10">
      <c r="A224" s="128">
        <v>2825</v>
      </c>
      <c r="B224" s="140" t="s">
        <v>478</v>
      </c>
      <c r="C224" s="133" t="s">
        <v>215</v>
      </c>
      <c r="D224" s="134" t="s">
        <v>240</v>
      </c>
      <c r="E224" s="127" t="s">
        <v>492</v>
      </c>
      <c r="F224" s="17"/>
      <c r="G224" s="538"/>
      <c r="H224" s="539"/>
      <c r="I224" s="538"/>
    </row>
    <row r="225" spans="1:9" ht="11.25" customHeight="1">
      <c r="A225" s="128">
        <v>2826</v>
      </c>
      <c r="B225" s="140" t="s">
        <v>478</v>
      </c>
      <c r="C225" s="133" t="s">
        <v>215</v>
      </c>
      <c r="D225" s="134" t="s">
        <v>245</v>
      </c>
      <c r="E225" s="127" t="s">
        <v>493</v>
      </c>
      <c r="F225" s="17"/>
      <c r="G225" s="538"/>
      <c r="H225" s="539"/>
      <c r="I225" s="538"/>
    </row>
    <row r="226" spans="1:9" ht="27">
      <c r="A226" s="128">
        <v>2827</v>
      </c>
      <c r="B226" s="140" t="s">
        <v>478</v>
      </c>
      <c r="C226" s="133" t="s">
        <v>215</v>
      </c>
      <c r="D226" s="134" t="s">
        <v>250</v>
      </c>
      <c r="E226" s="127" t="s">
        <v>494</v>
      </c>
      <c r="F226" s="17"/>
      <c r="G226" s="538"/>
      <c r="H226" s="539"/>
      <c r="I226" s="538"/>
    </row>
    <row r="227" spans="1:9" ht="27">
      <c r="A227" s="128">
        <v>2830</v>
      </c>
      <c r="B227" s="138" t="s">
        <v>478</v>
      </c>
      <c r="C227" s="129" t="s">
        <v>218</v>
      </c>
      <c r="D227" s="130" t="s">
        <v>208</v>
      </c>
      <c r="E227" s="131" t="s">
        <v>495</v>
      </c>
      <c r="F227" s="17"/>
      <c r="G227" s="538"/>
      <c r="H227" s="539"/>
      <c r="I227" s="538"/>
    </row>
    <row r="228" spans="1:9" ht="13.5" customHeight="1">
      <c r="A228" s="128"/>
      <c r="B228" s="122"/>
      <c r="C228" s="129"/>
      <c r="D228" s="130"/>
      <c r="E228" s="127" t="s">
        <v>34</v>
      </c>
      <c r="F228" s="18" t="s">
        <v>496</v>
      </c>
      <c r="G228" s="538"/>
      <c r="H228" s="539"/>
      <c r="I228" s="538"/>
    </row>
    <row r="229" spans="1:9" s="13" customFormat="1" ht="15" customHeight="1">
      <c r="A229" s="128">
        <v>2831</v>
      </c>
      <c r="B229" s="140" t="s">
        <v>478</v>
      </c>
      <c r="C229" s="133" t="s">
        <v>218</v>
      </c>
      <c r="D229" s="134" t="s">
        <v>21</v>
      </c>
      <c r="E229" s="127" t="s">
        <v>497</v>
      </c>
      <c r="F229" s="12"/>
      <c r="G229" s="536"/>
      <c r="H229" s="537"/>
      <c r="I229" s="536"/>
    </row>
    <row r="230" spans="1:9">
      <c r="A230" s="128">
        <v>2832</v>
      </c>
      <c r="B230" s="140" t="s">
        <v>478</v>
      </c>
      <c r="C230" s="133" t="s">
        <v>218</v>
      </c>
      <c r="D230" s="134" t="s">
        <v>215</v>
      </c>
      <c r="E230" s="127" t="s">
        <v>498</v>
      </c>
      <c r="F230" s="18"/>
      <c r="G230" s="538"/>
      <c r="H230" s="539"/>
      <c r="I230" s="538"/>
    </row>
    <row r="231" spans="1:9">
      <c r="A231" s="128">
        <v>2833</v>
      </c>
      <c r="B231" s="140" t="s">
        <v>478</v>
      </c>
      <c r="C231" s="133" t="s">
        <v>218</v>
      </c>
      <c r="D231" s="134" t="s">
        <v>218</v>
      </c>
      <c r="E231" s="127" t="s">
        <v>499</v>
      </c>
      <c r="F231" s="18"/>
      <c r="G231" s="538"/>
      <c r="H231" s="539"/>
      <c r="I231" s="538"/>
    </row>
    <row r="232" spans="1:9">
      <c r="A232" s="128">
        <v>2840</v>
      </c>
      <c r="B232" s="138" t="s">
        <v>478</v>
      </c>
      <c r="C232" s="129" t="s">
        <v>235</v>
      </c>
      <c r="D232" s="130" t="s">
        <v>208</v>
      </c>
      <c r="E232" s="131" t="s">
        <v>500</v>
      </c>
      <c r="F232" s="17" t="s">
        <v>501</v>
      </c>
      <c r="G232" s="538"/>
      <c r="H232" s="539"/>
      <c r="I232" s="538"/>
    </row>
    <row r="233" spans="1:9" ht="12" customHeight="1">
      <c r="A233" s="128"/>
      <c r="B233" s="122"/>
      <c r="C233" s="129"/>
      <c r="D233" s="130"/>
      <c r="E233" s="127" t="s">
        <v>34</v>
      </c>
      <c r="F233" s="18" t="s">
        <v>502</v>
      </c>
      <c r="G233" s="538"/>
      <c r="H233" s="539"/>
      <c r="I233" s="538"/>
    </row>
    <row r="234" spans="1:9" s="13" customFormat="1" ht="15" customHeight="1">
      <c r="A234" s="128">
        <v>2841</v>
      </c>
      <c r="B234" s="140" t="s">
        <v>478</v>
      </c>
      <c r="C234" s="133" t="s">
        <v>235</v>
      </c>
      <c r="D234" s="134" t="s">
        <v>21</v>
      </c>
      <c r="E234" s="127" t="s">
        <v>503</v>
      </c>
      <c r="F234" s="12"/>
      <c r="G234" s="536"/>
      <c r="H234" s="537"/>
      <c r="I234" s="536"/>
    </row>
    <row r="235" spans="1:9" ht="14.25" customHeight="1">
      <c r="A235" s="128">
        <v>2842</v>
      </c>
      <c r="B235" s="140" t="s">
        <v>478</v>
      </c>
      <c r="C235" s="133" t="s">
        <v>235</v>
      </c>
      <c r="D235" s="134" t="s">
        <v>215</v>
      </c>
      <c r="E235" s="127" t="s">
        <v>504</v>
      </c>
      <c r="F235" s="18"/>
      <c r="G235" s="538"/>
      <c r="H235" s="539"/>
      <c r="I235" s="538"/>
    </row>
    <row r="236" spans="1:9" ht="16.5" customHeight="1">
      <c r="A236" s="128">
        <v>2843</v>
      </c>
      <c r="B236" s="140" t="s">
        <v>478</v>
      </c>
      <c r="C236" s="133" t="s">
        <v>235</v>
      </c>
      <c r="D236" s="134" t="s">
        <v>218</v>
      </c>
      <c r="E236" s="127" t="s">
        <v>500</v>
      </c>
      <c r="F236" s="18"/>
      <c r="G236" s="538"/>
      <c r="H236" s="539"/>
      <c r="I236" s="538"/>
    </row>
    <row r="237" spans="1:9" ht="27">
      <c r="A237" s="128">
        <v>2850</v>
      </c>
      <c r="B237" s="138" t="s">
        <v>478</v>
      </c>
      <c r="C237" s="129" t="s">
        <v>240</v>
      </c>
      <c r="D237" s="130" t="s">
        <v>208</v>
      </c>
      <c r="E237" s="142" t="s">
        <v>505</v>
      </c>
      <c r="F237" s="17" t="s">
        <v>506</v>
      </c>
      <c r="G237" s="538"/>
      <c r="H237" s="539"/>
      <c r="I237" s="538"/>
    </row>
    <row r="238" spans="1:9" ht="12.75" customHeight="1">
      <c r="A238" s="128"/>
      <c r="B238" s="122"/>
      <c r="C238" s="129"/>
      <c r="D238" s="130"/>
      <c r="E238" s="127" t="s">
        <v>34</v>
      </c>
      <c r="F238" s="18" t="s">
        <v>507</v>
      </c>
      <c r="G238" s="538"/>
      <c r="H238" s="539"/>
      <c r="I238" s="538"/>
    </row>
    <row r="239" spans="1:9" s="13" customFormat="1" ht="17.25" customHeight="1">
      <c r="A239" s="128">
        <v>2851</v>
      </c>
      <c r="B239" s="138" t="s">
        <v>478</v>
      </c>
      <c r="C239" s="129" t="s">
        <v>240</v>
      </c>
      <c r="D239" s="130" t="s">
        <v>21</v>
      </c>
      <c r="E239" s="143" t="s">
        <v>505</v>
      </c>
      <c r="F239" s="12"/>
      <c r="G239" s="536"/>
      <c r="H239" s="537"/>
      <c r="I239" s="536"/>
    </row>
    <row r="240" spans="1:9" ht="15.75" customHeight="1">
      <c r="A240" s="128">
        <v>2860</v>
      </c>
      <c r="B240" s="138" t="s">
        <v>478</v>
      </c>
      <c r="C240" s="129" t="s">
        <v>245</v>
      </c>
      <c r="D240" s="130" t="s">
        <v>208</v>
      </c>
      <c r="E240" s="142" t="s">
        <v>508</v>
      </c>
      <c r="F240" s="17" t="s">
        <v>509</v>
      </c>
      <c r="G240" s="591">
        <f>+H240</f>
        <v>0</v>
      </c>
      <c r="H240" s="592">
        <f>+H242</f>
        <v>0</v>
      </c>
      <c r="I240" s="538">
        <v>0</v>
      </c>
    </row>
    <row r="241" spans="1:9" ht="13.5" customHeight="1">
      <c r="A241" s="128"/>
      <c r="B241" s="122"/>
      <c r="C241" s="129"/>
      <c r="D241" s="130"/>
      <c r="E241" s="127" t="s">
        <v>34</v>
      </c>
      <c r="F241" s="18" t="s">
        <v>510</v>
      </c>
      <c r="G241" s="538"/>
      <c r="H241" s="539"/>
      <c r="I241" s="538"/>
    </row>
    <row r="242" spans="1:9" s="13" customFormat="1" ht="14.25" customHeight="1" thickBot="1">
      <c r="A242" s="144">
        <v>2861</v>
      </c>
      <c r="B242" s="572" t="s">
        <v>478</v>
      </c>
      <c r="C242" s="145" t="s">
        <v>245</v>
      </c>
      <c r="D242" s="146" t="s">
        <v>21</v>
      </c>
      <c r="E242" s="573" t="s">
        <v>508</v>
      </c>
      <c r="F242" s="574"/>
      <c r="G242" s="593">
        <f>+H242</f>
        <v>0</v>
      </c>
      <c r="H242" s="594"/>
      <c r="I242" s="593">
        <v>0</v>
      </c>
    </row>
    <row r="243" spans="1:9" s="9" customFormat="1" ht="51.75" customHeight="1" thickBot="1">
      <c r="A243" s="624">
        <v>2900</v>
      </c>
      <c r="B243" s="625" t="s">
        <v>511</v>
      </c>
      <c r="C243" s="625" t="s">
        <v>208</v>
      </c>
      <c r="D243" s="625" t="s">
        <v>208</v>
      </c>
      <c r="E243" s="626" t="s">
        <v>512</v>
      </c>
      <c r="F243" s="627" t="s">
        <v>513</v>
      </c>
      <c r="G243" s="628">
        <f>+H243+I243</f>
        <v>459000</v>
      </c>
      <c r="H243" s="628">
        <f>+H245+H261</f>
        <v>349000</v>
      </c>
      <c r="I243" s="628">
        <f>+I245</f>
        <v>110000</v>
      </c>
    </row>
    <row r="244" spans="1:9" s="65" customFormat="1" ht="12.75" customHeight="1">
      <c r="A244" s="126"/>
      <c r="B244" s="122"/>
      <c r="C244" s="123"/>
      <c r="D244" s="124"/>
      <c r="E244" s="136" t="s">
        <v>18</v>
      </c>
      <c r="F244" s="575" t="s">
        <v>514</v>
      </c>
      <c r="G244" s="565"/>
      <c r="H244" s="566"/>
      <c r="I244" s="571"/>
    </row>
    <row r="245" spans="1:9" ht="14.25" customHeight="1">
      <c r="A245" s="128">
        <v>2910</v>
      </c>
      <c r="B245" s="138" t="s">
        <v>511</v>
      </c>
      <c r="C245" s="129" t="s">
        <v>21</v>
      </c>
      <c r="D245" s="130" t="s">
        <v>208</v>
      </c>
      <c r="E245" s="131" t="s">
        <v>515</v>
      </c>
      <c r="F245" s="11"/>
      <c r="G245" s="532">
        <f>+H245+I245</f>
        <v>387000</v>
      </c>
      <c r="H245" s="533">
        <f>+H247</f>
        <v>277000</v>
      </c>
      <c r="I245" s="532">
        <f>+I247</f>
        <v>110000</v>
      </c>
    </row>
    <row r="246" spans="1:9" ht="13.5" customHeight="1">
      <c r="A246" s="128"/>
      <c r="B246" s="122"/>
      <c r="C246" s="129"/>
      <c r="D246" s="130"/>
      <c r="E246" s="127" t="s">
        <v>34</v>
      </c>
      <c r="F246" s="12" t="s">
        <v>516</v>
      </c>
      <c r="G246" s="538"/>
      <c r="H246" s="539"/>
      <c r="I246" s="538"/>
    </row>
    <row r="247" spans="1:9" s="13" customFormat="1" ht="15.75" customHeight="1">
      <c r="A247" s="128">
        <v>2911</v>
      </c>
      <c r="B247" s="140" t="s">
        <v>511</v>
      </c>
      <c r="C247" s="133" t="s">
        <v>21</v>
      </c>
      <c r="D247" s="134" t="s">
        <v>21</v>
      </c>
      <c r="E247" s="127" t="s">
        <v>517</v>
      </c>
      <c r="F247" s="12"/>
      <c r="G247" s="538">
        <f>+H247+I247</f>
        <v>387000</v>
      </c>
      <c r="H247" s="539">
        <f>+'Sheet6 '!G407</f>
        <v>277000</v>
      </c>
      <c r="I247" s="538">
        <f>+'Sheet6 '!H407</f>
        <v>110000</v>
      </c>
    </row>
    <row r="248" spans="1:9">
      <c r="A248" s="128">
        <v>2912</v>
      </c>
      <c r="B248" s="140" t="s">
        <v>511</v>
      </c>
      <c r="C248" s="133" t="s">
        <v>21</v>
      </c>
      <c r="D248" s="134" t="s">
        <v>215</v>
      </c>
      <c r="E248" s="127" t="s">
        <v>518</v>
      </c>
      <c r="F248" s="17" t="s">
        <v>519</v>
      </c>
      <c r="G248" s="538"/>
      <c r="H248" s="539"/>
      <c r="I248" s="538"/>
    </row>
    <row r="249" spans="1:9">
      <c r="A249" s="128">
        <v>2920</v>
      </c>
      <c r="B249" s="138" t="s">
        <v>511</v>
      </c>
      <c r="C249" s="129" t="s">
        <v>215</v>
      </c>
      <c r="D249" s="130" t="s">
        <v>208</v>
      </c>
      <c r="E249" s="131" t="s">
        <v>520</v>
      </c>
      <c r="F249" s="17" t="s">
        <v>521</v>
      </c>
      <c r="G249" s="538"/>
      <c r="H249" s="539"/>
      <c r="I249" s="538"/>
    </row>
    <row r="250" spans="1:9" ht="13.5" customHeight="1">
      <c r="A250" s="126"/>
      <c r="B250" s="122"/>
      <c r="C250" s="123"/>
      <c r="D250" s="124"/>
      <c r="E250" s="136" t="s">
        <v>34</v>
      </c>
      <c r="F250" s="94" t="s">
        <v>522</v>
      </c>
      <c r="G250" s="532"/>
      <c r="H250" s="533"/>
      <c r="I250" s="532"/>
    </row>
    <row r="251" spans="1:9" s="13" customFormat="1" ht="12" customHeight="1">
      <c r="A251" s="128">
        <v>2921</v>
      </c>
      <c r="B251" s="140" t="s">
        <v>511</v>
      </c>
      <c r="C251" s="133" t="s">
        <v>215</v>
      </c>
      <c r="D251" s="134" t="s">
        <v>21</v>
      </c>
      <c r="E251" s="127" t="s">
        <v>523</v>
      </c>
      <c r="F251" s="12"/>
      <c r="G251" s="536"/>
      <c r="H251" s="537"/>
      <c r="I251" s="536"/>
    </row>
    <row r="252" spans="1:9">
      <c r="A252" s="128">
        <v>2922</v>
      </c>
      <c r="B252" s="140" t="s">
        <v>511</v>
      </c>
      <c r="C252" s="133" t="s">
        <v>215</v>
      </c>
      <c r="D252" s="134" t="s">
        <v>215</v>
      </c>
      <c r="E252" s="127" t="s">
        <v>524</v>
      </c>
      <c r="F252" s="17" t="s">
        <v>525</v>
      </c>
      <c r="G252" s="538"/>
      <c r="H252" s="539"/>
      <c r="I252" s="538"/>
    </row>
    <row r="253" spans="1:9" ht="27">
      <c r="A253" s="128">
        <v>2930</v>
      </c>
      <c r="B253" s="138" t="s">
        <v>511</v>
      </c>
      <c r="C253" s="129" t="s">
        <v>218</v>
      </c>
      <c r="D253" s="130" t="s">
        <v>208</v>
      </c>
      <c r="E253" s="131" t="s">
        <v>526</v>
      </c>
      <c r="F253" s="17" t="s">
        <v>527</v>
      </c>
      <c r="G253" s="538"/>
      <c r="H253" s="539"/>
      <c r="I253" s="538"/>
    </row>
    <row r="254" spans="1:9" ht="11.25" customHeight="1">
      <c r="A254" s="128"/>
      <c r="B254" s="122"/>
      <c r="C254" s="129"/>
      <c r="D254" s="130"/>
      <c r="E254" s="127" t="s">
        <v>34</v>
      </c>
      <c r="F254" s="12" t="s">
        <v>528</v>
      </c>
      <c r="G254" s="538"/>
      <c r="H254" s="539"/>
      <c r="I254" s="538"/>
    </row>
    <row r="255" spans="1:9" s="13" customFormat="1" ht="26.25" customHeight="1">
      <c r="A255" s="128">
        <v>2931</v>
      </c>
      <c r="B255" s="140" t="s">
        <v>511</v>
      </c>
      <c r="C255" s="133" t="s">
        <v>218</v>
      </c>
      <c r="D255" s="134" t="s">
        <v>21</v>
      </c>
      <c r="E255" s="127" t="s">
        <v>529</v>
      </c>
      <c r="F255" s="12"/>
      <c r="G255" s="536"/>
      <c r="H255" s="537"/>
      <c r="I255" s="536"/>
    </row>
    <row r="256" spans="1:9">
      <c r="A256" s="128">
        <v>2932</v>
      </c>
      <c r="B256" s="140" t="s">
        <v>511</v>
      </c>
      <c r="C256" s="133" t="s">
        <v>218</v>
      </c>
      <c r="D256" s="134" t="s">
        <v>215</v>
      </c>
      <c r="E256" s="127" t="s">
        <v>530</v>
      </c>
      <c r="F256" s="17" t="s">
        <v>531</v>
      </c>
      <c r="G256" s="538"/>
      <c r="H256" s="539"/>
      <c r="I256" s="538"/>
    </row>
    <row r="257" spans="1:9">
      <c r="A257" s="128">
        <v>2940</v>
      </c>
      <c r="B257" s="138" t="s">
        <v>511</v>
      </c>
      <c r="C257" s="129" t="s">
        <v>235</v>
      </c>
      <c r="D257" s="130" t="s">
        <v>208</v>
      </c>
      <c r="E257" s="131" t="s">
        <v>532</v>
      </c>
      <c r="F257" s="17"/>
      <c r="G257" s="538"/>
      <c r="H257" s="539"/>
      <c r="I257" s="538"/>
    </row>
    <row r="258" spans="1:9" ht="12.75" customHeight="1" thickBot="1">
      <c r="A258" s="151"/>
      <c r="B258" s="304"/>
      <c r="C258" s="305"/>
      <c r="D258" s="306"/>
      <c r="E258" s="299" t="s">
        <v>34</v>
      </c>
      <c r="F258" s="95" t="s">
        <v>533</v>
      </c>
      <c r="G258" s="548"/>
      <c r="H258" s="549"/>
      <c r="I258" s="548"/>
    </row>
    <row r="259" spans="1:9" s="13" customFormat="1" ht="15" customHeight="1">
      <c r="A259" s="126">
        <v>2941</v>
      </c>
      <c r="B259" s="132" t="s">
        <v>511</v>
      </c>
      <c r="C259" s="300" t="s">
        <v>235</v>
      </c>
      <c r="D259" s="301" t="s">
        <v>21</v>
      </c>
      <c r="E259" s="136" t="s">
        <v>534</v>
      </c>
      <c r="F259" s="94"/>
      <c r="G259" s="556"/>
      <c r="H259" s="557"/>
      <c r="I259" s="556"/>
    </row>
    <row r="260" spans="1:9" ht="15.75" thickBot="1">
      <c r="A260" s="128">
        <v>2942</v>
      </c>
      <c r="B260" s="140" t="s">
        <v>511</v>
      </c>
      <c r="C260" s="133" t="s">
        <v>235</v>
      </c>
      <c r="D260" s="134" t="s">
        <v>215</v>
      </c>
      <c r="E260" s="127" t="s">
        <v>535</v>
      </c>
      <c r="F260" s="63" t="s">
        <v>536</v>
      </c>
      <c r="G260" s="538"/>
      <c r="H260" s="539"/>
      <c r="I260" s="538"/>
    </row>
    <row r="261" spans="1:9">
      <c r="A261" s="128">
        <v>2950</v>
      </c>
      <c r="B261" s="138" t="s">
        <v>511</v>
      </c>
      <c r="C261" s="129" t="s">
        <v>240</v>
      </c>
      <c r="D261" s="130" t="s">
        <v>208</v>
      </c>
      <c r="E261" s="131" t="s">
        <v>537</v>
      </c>
      <c r="F261" s="93" t="s">
        <v>538</v>
      </c>
      <c r="G261" s="532">
        <f>+H261</f>
        <v>72000</v>
      </c>
      <c r="H261" s="533">
        <f>+H263</f>
        <v>72000</v>
      </c>
      <c r="I261" s="532"/>
    </row>
    <row r="262" spans="1:9" ht="11.25" customHeight="1">
      <c r="A262" s="128"/>
      <c r="B262" s="122"/>
      <c r="C262" s="129"/>
      <c r="D262" s="130"/>
      <c r="E262" s="127" t="s">
        <v>34</v>
      </c>
      <c r="F262" s="12" t="s">
        <v>539</v>
      </c>
      <c r="G262" s="538"/>
      <c r="H262" s="539"/>
      <c r="I262" s="538"/>
    </row>
    <row r="263" spans="1:9" s="13" customFormat="1" ht="15" customHeight="1">
      <c r="A263" s="128">
        <v>2951</v>
      </c>
      <c r="B263" s="140" t="s">
        <v>511</v>
      </c>
      <c r="C263" s="133" t="s">
        <v>240</v>
      </c>
      <c r="D263" s="134" t="s">
        <v>21</v>
      </c>
      <c r="E263" s="127" t="s">
        <v>540</v>
      </c>
      <c r="F263" s="12"/>
      <c r="G263" s="538">
        <f>+H263</f>
        <v>72000</v>
      </c>
      <c r="H263" s="539">
        <f>+'Sheet6 '!G432</f>
        <v>72000</v>
      </c>
      <c r="I263" s="536"/>
    </row>
    <row r="264" spans="1:9">
      <c r="A264" s="128">
        <v>2952</v>
      </c>
      <c r="B264" s="140" t="s">
        <v>511</v>
      </c>
      <c r="C264" s="133" t="s">
        <v>240</v>
      </c>
      <c r="D264" s="134" t="s">
        <v>215</v>
      </c>
      <c r="E264" s="127" t="s">
        <v>541</v>
      </c>
      <c r="F264" s="12"/>
      <c r="G264" s="538"/>
      <c r="H264" s="539"/>
      <c r="I264" s="538"/>
    </row>
    <row r="265" spans="1:9">
      <c r="A265" s="128">
        <v>2960</v>
      </c>
      <c r="B265" s="138" t="s">
        <v>511</v>
      </c>
      <c r="C265" s="129" t="s">
        <v>245</v>
      </c>
      <c r="D265" s="130" t="s">
        <v>208</v>
      </c>
      <c r="E265" s="131" t="s">
        <v>542</v>
      </c>
      <c r="F265" s="17" t="s">
        <v>543</v>
      </c>
      <c r="G265" s="538"/>
      <c r="H265" s="539"/>
      <c r="I265" s="538"/>
    </row>
    <row r="266" spans="1:9">
      <c r="A266" s="128"/>
      <c r="B266" s="122"/>
      <c r="C266" s="129"/>
      <c r="D266" s="130"/>
      <c r="E266" s="127" t="s">
        <v>34</v>
      </c>
      <c r="F266" s="12" t="s">
        <v>544</v>
      </c>
      <c r="G266" s="538"/>
      <c r="H266" s="539"/>
      <c r="I266" s="538"/>
    </row>
    <row r="267" spans="1:9" s="13" customFormat="1" ht="13.5" customHeight="1">
      <c r="A267" s="128">
        <v>2961</v>
      </c>
      <c r="B267" s="140" t="s">
        <v>511</v>
      </c>
      <c r="C267" s="133" t="s">
        <v>245</v>
      </c>
      <c r="D267" s="134" t="s">
        <v>21</v>
      </c>
      <c r="E267" s="127" t="s">
        <v>542</v>
      </c>
      <c r="F267" s="12"/>
      <c r="G267" s="536"/>
      <c r="H267" s="537"/>
      <c r="I267" s="536"/>
    </row>
    <row r="268" spans="1:9" ht="27">
      <c r="A268" s="128">
        <v>2970</v>
      </c>
      <c r="B268" s="138" t="s">
        <v>511</v>
      </c>
      <c r="C268" s="129" t="s">
        <v>250</v>
      </c>
      <c r="D268" s="130" t="s">
        <v>208</v>
      </c>
      <c r="E268" s="131" t="s">
        <v>545</v>
      </c>
      <c r="F268" s="17" t="s">
        <v>546</v>
      </c>
      <c r="G268" s="538"/>
      <c r="H268" s="539"/>
      <c r="I268" s="538"/>
    </row>
    <row r="269" spans="1:9" ht="12" customHeight="1">
      <c r="A269" s="128"/>
      <c r="B269" s="122"/>
      <c r="C269" s="129"/>
      <c r="D269" s="130"/>
      <c r="E269" s="127" t="s">
        <v>34</v>
      </c>
      <c r="F269" s="12" t="s">
        <v>547</v>
      </c>
      <c r="G269" s="538"/>
      <c r="H269" s="539"/>
      <c r="I269" s="538"/>
    </row>
    <row r="270" spans="1:9" s="13" customFormat="1" ht="14.25" customHeight="1">
      <c r="A270" s="128">
        <v>2971</v>
      </c>
      <c r="B270" s="140" t="s">
        <v>511</v>
      </c>
      <c r="C270" s="133" t="s">
        <v>250</v>
      </c>
      <c r="D270" s="134" t="s">
        <v>21</v>
      </c>
      <c r="E270" s="127" t="s">
        <v>545</v>
      </c>
      <c r="F270" s="12"/>
      <c r="G270" s="536"/>
      <c r="H270" s="537"/>
      <c r="I270" s="536"/>
    </row>
    <row r="271" spans="1:9">
      <c r="A271" s="128">
        <v>2980</v>
      </c>
      <c r="B271" s="138" t="s">
        <v>511</v>
      </c>
      <c r="C271" s="129" t="s">
        <v>252</v>
      </c>
      <c r="D271" s="130" t="s">
        <v>208</v>
      </c>
      <c r="E271" s="131" t="s">
        <v>548</v>
      </c>
      <c r="F271" s="17" t="s">
        <v>547</v>
      </c>
      <c r="G271" s="538"/>
      <c r="H271" s="539"/>
      <c r="I271" s="538"/>
    </row>
    <row r="272" spans="1:9" ht="12" customHeight="1">
      <c r="A272" s="128"/>
      <c r="B272" s="122"/>
      <c r="C272" s="129"/>
      <c r="D272" s="130"/>
      <c r="E272" s="127" t="s">
        <v>34</v>
      </c>
      <c r="F272" s="12" t="s">
        <v>549</v>
      </c>
      <c r="G272" s="538"/>
      <c r="H272" s="539"/>
      <c r="I272" s="538"/>
    </row>
    <row r="273" spans="1:9" s="13" customFormat="1" ht="17.25" customHeight="1">
      <c r="A273" s="128">
        <v>2981</v>
      </c>
      <c r="B273" s="140" t="s">
        <v>511</v>
      </c>
      <c r="C273" s="133" t="s">
        <v>252</v>
      </c>
      <c r="D273" s="134" t="s">
        <v>21</v>
      </c>
      <c r="E273" s="127" t="s">
        <v>548</v>
      </c>
      <c r="F273" s="12"/>
      <c r="G273" s="536"/>
      <c r="H273" s="537"/>
      <c r="I273" s="536"/>
    </row>
    <row r="274" spans="1:9" ht="47.25" customHeight="1">
      <c r="A274" s="137">
        <v>3000</v>
      </c>
      <c r="B274" s="138" t="s">
        <v>550</v>
      </c>
      <c r="C274" s="129" t="s">
        <v>208</v>
      </c>
      <c r="D274" s="130" t="s">
        <v>208</v>
      </c>
      <c r="E274" s="139" t="s">
        <v>551</v>
      </c>
      <c r="F274" s="17" t="s">
        <v>552</v>
      </c>
      <c r="G274" s="558">
        <f>+H274</f>
        <v>16000</v>
      </c>
      <c r="H274" s="559">
        <f>+H295</f>
        <v>16000</v>
      </c>
      <c r="I274" s="538"/>
    </row>
    <row r="275" spans="1:9" s="65" customFormat="1" ht="12" customHeight="1">
      <c r="A275" s="126"/>
      <c r="B275" s="122"/>
      <c r="C275" s="123"/>
      <c r="D275" s="124"/>
      <c r="E275" s="127" t="s">
        <v>18</v>
      </c>
      <c r="F275" s="64" t="s">
        <v>553</v>
      </c>
      <c r="G275" s="542"/>
      <c r="H275" s="543"/>
      <c r="I275" s="542"/>
    </row>
    <row r="276" spans="1:9" ht="15.75" customHeight="1">
      <c r="A276" s="128">
        <v>3010</v>
      </c>
      <c r="B276" s="138" t="s">
        <v>550</v>
      </c>
      <c r="C276" s="129" t="s">
        <v>21</v>
      </c>
      <c r="D276" s="130" t="s">
        <v>208</v>
      </c>
      <c r="E276" s="131" t="s">
        <v>554</v>
      </c>
      <c r="F276" s="11"/>
      <c r="G276" s="532"/>
      <c r="H276" s="533"/>
      <c r="I276" s="532"/>
    </row>
    <row r="277" spans="1:9" ht="13.5" customHeight="1">
      <c r="A277" s="128"/>
      <c r="B277" s="122"/>
      <c r="C277" s="129"/>
      <c r="D277" s="130"/>
      <c r="E277" s="127" t="s">
        <v>34</v>
      </c>
      <c r="F277" s="12" t="s">
        <v>555</v>
      </c>
      <c r="G277" s="538"/>
      <c r="H277" s="539"/>
      <c r="I277" s="538"/>
    </row>
    <row r="278" spans="1:9" s="13" customFormat="1" ht="14.25" customHeight="1">
      <c r="A278" s="128">
        <v>3011</v>
      </c>
      <c r="B278" s="140" t="s">
        <v>550</v>
      </c>
      <c r="C278" s="133" t="s">
        <v>21</v>
      </c>
      <c r="D278" s="134" t="s">
        <v>21</v>
      </c>
      <c r="E278" s="127" t="s">
        <v>556</v>
      </c>
      <c r="F278" s="12"/>
      <c r="G278" s="536"/>
      <c r="H278" s="537"/>
      <c r="I278" s="536"/>
    </row>
    <row r="279" spans="1:9">
      <c r="A279" s="128">
        <v>3012</v>
      </c>
      <c r="B279" s="140" t="s">
        <v>550</v>
      </c>
      <c r="C279" s="133" t="s">
        <v>21</v>
      </c>
      <c r="D279" s="134" t="s">
        <v>215</v>
      </c>
      <c r="E279" s="127" t="s">
        <v>557</v>
      </c>
      <c r="F279" s="17" t="s">
        <v>558</v>
      </c>
      <c r="G279" s="538"/>
      <c r="H279" s="539"/>
      <c r="I279" s="538"/>
    </row>
    <row r="280" spans="1:9">
      <c r="A280" s="128">
        <v>3020</v>
      </c>
      <c r="B280" s="138" t="s">
        <v>550</v>
      </c>
      <c r="C280" s="129" t="s">
        <v>215</v>
      </c>
      <c r="D280" s="130" t="s">
        <v>208</v>
      </c>
      <c r="E280" s="131" t="s">
        <v>559</v>
      </c>
      <c r="F280" s="17" t="s">
        <v>560</v>
      </c>
      <c r="G280" s="538"/>
      <c r="H280" s="539"/>
      <c r="I280" s="538"/>
    </row>
    <row r="281" spans="1:9" ht="11.25" customHeight="1">
      <c r="A281" s="128"/>
      <c r="B281" s="122"/>
      <c r="C281" s="129"/>
      <c r="D281" s="130"/>
      <c r="E281" s="127" t="s">
        <v>34</v>
      </c>
      <c r="F281" s="12" t="s">
        <v>561</v>
      </c>
      <c r="G281" s="538"/>
      <c r="H281" s="539"/>
      <c r="I281" s="538"/>
    </row>
    <row r="282" spans="1:9" s="13" customFormat="1" ht="12" customHeight="1">
      <c r="A282" s="128">
        <v>3021</v>
      </c>
      <c r="B282" s="140" t="s">
        <v>550</v>
      </c>
      <c r="C282" s="133" t="s">
        <v>215</v>
      </c>
      <c r="D282" s="134" t="s">
        <v>21</v>
      </c>
      <c r="E282" s="127" t="s">
        <v>559</v>
      </c>
      <c r="F282" s="12"/>
      <c r="G282" s="536"/>
      <c r="H282" s="537"/>
      <c r="I282" s="536"/>
    </row>
    <row r="283" spans="1:9" ht="13.5" customHeight="1">
      <c r="A283" s="128">
        <v>3030</v>
      </c>
      <c r="B283" s="138" t="s">
        <v>550</v>
      </c>
      <c r="C283" s="129" t="s">
        <v>218</v>
      </c>
      <c r="D283" s="130" t="s">
        <v>208</v>
      </c>
      <c r="E283" s="131" t="s">
        <v>562</v>
      </c>
      <c r="F283" s="17" t="s">
        <v>563</v>
      </c>
      <c r="G283" s="538"/>
      <c r="H283" s="539"/>
      <c r="I283" s="538"/>
    </row>
    <row r="284" spans="1:9">
      <c r="A284" s="128"/>
      <c r="B284" s="122"/>
      <c r="C284" s="129"/>
      <c r="D284" s="130"/>
      <c r="E284" s="127" t="s">
        <v>34</v>
      </c>
      <c r="F284" s="12" t="s">
        <v>564</v>
      </c>
      <c r="G284" s="538"/>
      <c r="H284" s="539"/>
      <c r="I284" s="538"/>
    </row>
    <row r="285" spans="1:9" s="13" customFormat="1" ht="12.75" customHeight="1">
      <c r="A285" s="128">
        <v>3031</v>
      </c>
      <c r="B285" s="140" t="s">
        <v>550</v>
      </c>
      <c r="C285" s="133" t="s">
        <v>218</v>
      </c>
      <c r="D285" s="134" t="s">
        <v>21</v>
      </c>
      <c r="E285" s="127" t="s">
        <v>562</v>
      </c>
      <c r="F285" s="12"/>
      <c r="G285" s="536"/>
      <c r="H285" s="537"/>
      <c r="I285" s="536"/>
    </row>
    <row r="286" spans="1:9" s="13" customFormat="1">
      <c r="A286" s="128">
        <v>3040</v>
      </c>
      <c r="B286" s="138" t="s">
        <v>550</v>
      </c>
      <c r="C286" s="129" t="s">
        <v>235</v>
      </c>
      <c r="D286" s="130" t="s">
        <v>208</v>
      </c>
      <c r="E286" s="131" t="s">
        <v>565</v>
      </c>
      <c r="F286" s="12"/>
      <c r="G286" s="536"/>
      <c r="H286" s="537"/>
      <c r="I286" s="536"/>
    </row>
    <row r="287" spans="1:9" ht="12.75" customHeight="1">
      <c r="A287" s="128"/>
      <c r="B287" s="122"/>
      <c r="C287" s="129"/>
      <c r="D287" s="130"/>
      <c r="E287" s="127" t="s">
        <v>34</v>
      </c>
      <c r="F287" s="12" t="s">
        <v>566</v>
      </c>
      <c r="G287" s="538"/>
      <c r="H287" s="539"/>
      <c r="I287" s="538"/>
    </row>
    <row r="288" spans="1:9" s="13" customFormat="1" ht="12.75" customHeight="1">
      <c r="A288" s="128">
        <v>3041</v>
      </c>
      <c r="B288" s="140" t="s">
        <v>550</v>
      </c>
      <c r="C288" s="133" t="s">
        <v>235</v>
      </c>
      <c r="D288" s="134" t="s">
        <v>21</v>
      </c>
      <c r="E288" s="127" t="s">
        <v>565</v>
      </c>
      <c r="F288" s="12"/>
      <c r="G288" s="536"/>
      <c r="H288" s="537"/>
      <c r="I288" s="536"/>
    </row>
    <row r="289" spans="1:13">
      <c r="A289" s="128">
        <v>3050</v>
      </c>
      <c r="B289" s="138" t="s">
        <v>550</v>
      </c>
      <c r="C289" s="129" t="s">
        <v>240</v>
      </c>
      <c r="D289" s="130" t="s">
        <v>208</v>
      </c>
      <c r="E289" s="131" t="s">
        <v>567</v>
      </c>
      <c r="F289" s="17" t="s">
        <v>568</v>
      </c>
      <c r="G289" s="538"/>
      <c r="H289" s="539"/>
      <c r="I289" s="538"/>
    </row>
    <row r="290" spans="1:13" ht="12.75" customHeight="1">
      <c r="A290" s="128"/>
      <c r="B290" s="122"/>
      <c r="C290" s="129"/>
      <c r="D290" s="130"/>
      <c r="E290" s="127" t="s">
        <v>34</v>
      </c>
      <c r="F290" s="12" t="s">
        <v>569</v>
      </c>
      <c r="G290" s="538"/>
      <c r="H290" s="539"/>
      <c r="I290" s="538"/>
    </row>
    <row r="291" spans="1:13" s="13" customFormat="1" ht="13.5" customHeight="1">
      <c r="A291" s="128">
        <v>3051</v>
      </c>
      <c r="B291" s="140" t="s">
        <v>550</v>
      </c>
      <c r="C291" s="133" t="s">
        <v>240</v>
      </c>
      <c r="D291" s="134" t="s">
        <v>21</v>
      </c>
      <c r="E291" s="127" t="s">
        <v>567</v>
      </c>
      <c r="F291" s="12"/>
      <c r="G291" s="536"/>
      <c r="H291" s="537"/>
      <c r="I291" s="536"/>
    </row>
    <row r="292" spans="1:13">
      <c r="A292" s="128">
        <v>3060</v>
      </c>
      <c r="B292" s="138" t="s">
        <v>550</v>
      </c>
      <c r="C292" s="129" t="s">
        <v>245</v>
      </c>
      <c r="D292" s="130" t="s">
        <v>208</v>
      </c>
      <c r="E292" s="131" t="s">
        <v>570</v>
      </c>
      <c r="F292" s="17" t="s">
        <v>569</v>
      </c>
      <c r="G292" s="538"/>
      <c r="H292" s="539"/>
      <c r="I292" s="538"/>
    </row>
    <row r="293" spans="1:13" ht="12.75" customHeight="1">
      <c r="A293" s="128"/>
      <c r="B293" s="122"/>
      <c r="C293" s="129"/>
      <c r="D293" s="130"/>
      <c r="E293" s="127" t="s">
        <v>34</v>
      </c>
      <c r="F293" s="12" t="s">
        <v>571</v>
      </c>
      <c r="G293" s="538"/>
      <c r="H293" s="539"/>
      <c r="I293" s="538"/>
    </row>
    <row r="294" spans="1:13" s="13" customFormat="1" ht="13.5" customHeight="1">
      <c r="A294" s="128">
        <v>3061</v>
      </c>
      <c r="B294" s="140" t="s">
        <v>550</v>
      </c>
      <c r="C294" s="133" t="s">
        <v>245</v>
      </c>
      <c r="D294" s="134" t="s">
        <v>21</v>
      </c>
      <c r="E294" s="127" t="s">
        <v>570</v>
      </c>
      <c r="F294" s="12"/>
      <c r="G294" s="536"/>
      <c r="H294" s="537"/>
      <c r="I294" s="536"/>
    </row>
    <row r="295" spans="1:13" ht="27">
      <c r="A295" s="128">
        <v>3070</v>
      </c>
      <c r="B295" s="138" t="s">
        <v>550</v>
      </c>
      <c r="C295" s="129" t="s">
        <v>250</v>
      </c>
      <c r="D295" s="130" t="s">
        <v>208</v>
      </c>
      <c r="E295" s="131" t="s">
        <v>572</v>
      </c>
      <c r="F295" s="17" t="s">
        <v>571</v>
      </c>
      <c r="G295" s="538">
        <f>+H295+I295</f>
        <v>16000</v>
      </c>
      <c r="H295" s="539">
        <f>+H297</f>
        <v>16000</v>
      </c>
      <c r="I295" s="538">
        <f>+I297</f>
        <v>0</v>
      </c>
    </row>
    <row r="296" spans="1:13" ht="12.75" customHeight="1">
      <c r="A296" s="128"/>
      <c r="B296" s="122"/>
      <c r="C296" s="129"/>
      <c r="D296" s="130"/>
      <c r="E296" s="127" t="s">
        <v>34</v>
      </c>
      <c r="F296" s="12" t="s">
        <v>573</v>
      </c>
      <c r="G296" s="538"/>
      <c r="H296" s="539"/>
      <c r="I296" s="538"/>
    </row>
    <row r="297" spans="1:13" s="13" customFormat="1" ht="15.75" customHeight="1">
      <c r="A297" s="128">
        <v>3071</v>
      </c>
      <c r="B297" s="140" t="s">
        <v>550</v>
      </c>
      <c r="C297" s="133" t="s">
        <v>250</v>
      </c>
      <c r="D297" s="134" t="s">
        <v>21</v>
      </c>
      <c r="E297" s="127" t="s">
        <v>572</v>
      </c>
      <c r="F297" s="12"/>
      <c r="G297" s="538">
        <f>+H297+I297</f>
        <v>16000</v>
      </c>
      <c r="H297" s="539">
        <f>+'Sheet6 '!G479</f>
        <v>16000</v>
      </c>
      <c r="I297" s="536"/>
    </row>
    <row r="298" spans="1:13" ht="27">
      <c r="A298" s="128">
        <v>3080</v>
      </c>
      <c r="B298" s="138" t="s">
        <v>550</v>
      </c>
      <c r="C298" s="129" t="s">
        <v>252</v>
      </c>
      <c r="D298" s="130" t="s">
        <v>208</v>
      </c>
      <c r="E298" s="131" t="s">
        <v>574</v>
      </c>
      <c r="F298" s="17" t="s">
        <v>575</v>
      </c>
      <c r="G298" s="538"/>
      <c r="H298" s="539"/>
      <c r="I298" s="538"/>
      <c r="M298" s="97"/>
    </row>
    <row r="299" spans="1:13" ht="13.5" customHeight="1">
      <c r="A299" s="128"/>
      <c r="B299" s="122"/>
      <c r="C299" s="129"/>
      <c r="D299" s="130"/>
      <c r="E299" s="127" t="s">
        <v>34</v>
      </c>
      <c r="F299" s="12" t="s">
        <v>576</v>
      </c>
      <c r="G299" s="538"/>
      <c r="H299" s="539"/>
      <c r="I299" s="538"/>
    </row>
    <row r="300" spans="1:13" s="13" customFormat="1" ht="14.25" customHeight="1">
      <c r="A300" s="128">
        <v>3081</v>
      </c>
      <c r="B300" s="140" t="s">
        <v>550</v>
      </c>
      <c r="C300" s="133" t="s">
        <v>252</v>
      </c>
      <c r="D300" s="134" t="s">
        <v>21</v>
      </c>
      <c r="E300" s="127" t="s">
        <v>574</v>
      </c>
      <c r="F300" s="12"/>
      <c r="G300" s="536"/>
      <c r="H300" s="537"/>
      <c r="I300" s="536"/>
    </row>
    <row r="301" spans="1:13" ht="14.25" customHeight="1">
      <c r="A301" s="128"/>
      <c r="B301" s="122"/>
      <c r="C301" s="129"/>
      <c r="D301" s="130"/>
      <c r="E301" s="127" t="s">
        <v>34</v>
      </c>
      <c r="F301" s="17" t="s">
        <v>577</v>
      </c>
      <c r="G301" s="538"/>
      <c r="H301" s="539"/>
      <c r="I301" s="538"/>
    </row>
    <row r="302" spans="1:13" s="13" customFormat="1" ht="24" customHeight="1">
      <c r="A302" s="128">
        <v>3090</v>
      </c>
      <c r="B302" s="138" t="s">
        <v>550</v>
      </c>
      <c r="C302" s="129" t="s">
        <v>388</v>
      </c>
      <c r="D302" s="130" t="s">
        <v>208</v>
      </c>
      <c r="E302" s="131" t="s">
        <v>578</v>
      </c>
      <c r="F302" s="12"/>
      <c r="G302" s="536"/>
      <c r="H302" s="537"/>
      <c r="I302" s="536"/>
    </row>
    <row r="303" spans="1:13" ht="14.25" customHeight="1">
      <c r="A303" s="128"/>
      <c r="B303" s="122"/>
      <c r="C303" s="129"/>
      <c r="D303" s="130"/>
      <c r="E303" s="127" t="s">
        <v>34</v>
      </c>
      <c r="F303" s="12" t="s">
        <v>579</v>
      </c>
      <c r="G303" s="560"/>
      <c r="H303" s="539"/>
      <c r="I303" s="538"/>
    </row>
    <row r="304" spans="1:13" s="13" customFormat="1" ht="12" customHeight="1">
      <c r="A304" s="144">
        <v>3091</v>
      </c>
      <c r="B304" s="140" t="s">
        <v>550</v>
      </c>
      <c r="C304" s="145" t="s">
        <v>388</v>
      </c>
      <c r="D304" s="146" t="s">
        <v>21</v>
      </c>
      <c r="E304" s="147" t="s">
        <v>578</v>
      </c>
      <c r="F304" s="12"/>
      <c r="G304" s="560"/>
      <c r="H304" s="537"/>
      <c r="I304" s="536"/>
    </row>
    <row r="305" spans="1:15" ht="17.25" customHeight="1">
      <c r="A305" s="144">
        <v>3092</v>
      </c>
      <c r="B305" s="140" t="s">
        <v>550</v>
      </c>
      <c r="C305" s="145" t="s">
        <v>388</v>
      </c>
      <c r="D305" s="146" t="s">
        <v>215</v>
      </c>
      <c r="E305" s="147" t="s">
        <v>580</v>
      </c>
      <c r="F305" s="22" t="s">
        <v>581</v>
      </c>
      <c r="G305" s="560"/>
      <c r="H305" s="554"/>
      <c r="I305" s="560"/>
    </row>
    <row r="306" spans="1:15" ht="42" customHeight="1">
      <c r="A306" s="148">
        <v>3100</v>
      </c>
      <c r="B306" s="129" t="s">
        <v>582</v>
      </c>
      <c r="C306" s="129" t="s">
        <v>208</v>
      </c>
      <c r="D306" s="130" t="s">
        <v>208</v>
      </c>
      <c r="E306" s="318" t="s">
        <v>583</v>
      </c>
      <c r="F306" s="22"/>
      <c r="G306" s="561">
        <f>+H306+I306</f>
        <v>79276.149999999994</v>
      </c>
      <c r="H306" s="562">
        <f>+H308</f>
        <v>79276.149999999994</v>
      </c>
      <c r="I306" s="560">
        <f>+I308</f>
        <v>0</v>
      </c>
    </row>
    <row r="307" spans="1:15" s="65" customFormat="1" ht="13.5" customHeight="1" thickBot="1">
      <c r="A307" s="144"/>
      <c r="B307" s="122"/>
      <c r="C307" s="123"/>
      <c r="D307" s="124"/>
      <c r="E307" s="127" t="s">
        <v>18</v>
      </c>
      <c r="F307" s="67"/>
      <c r="G307" s="542"/>
      <c r="H307" s="547"/>
      <c r="I307" s="542"/>
    </row>
    <row r="308" spans="1:15" ht="16.5" customHeight="1" thickBot="1">
      <c r="A308" s="144">
        <v>3110</v>
      </c>
      <c r="B308" s="149" t="s">
        <v>582</v>
      </c>
      <c r="C308" s="149" t="s">
        <v>21</v>
      </c>
      <c r="D308" s="150" t="s">
        <v>208</v>
      </c>
      <c r="E308" s="142" t="s">
        <v>584</v>
      </c>
      <c r="F308" s="11"/>
      <c r="G308" s="532">
        <f>+H308+I308</f>
        <v>79276.149999999994</v>
      </c>
      <c r="H308" s="533">
        <f>+H310</f>
        <v>79276.149999999994</v>
      </c>
      <c r="I308" s="532">
        <f>+I310</f>
        <v>0</v>
      </c>
      <c r="L308" s="76"/>
    </row>
    <row r="309" spans="1:15" ht="13.5" customHeight="1">
      <c r="A309" s="144"/>
      <c r="B309" s="122"/>
      <c r="C309" s="129"/>
      <c r="D309" s="130"/>
      <c r="E309" s="127" t="s">
        <v>34</v>
      </c>
      <c r="F309" s="17"/>
      <c r="G309" s="538"/>
      <c r="H309" s="539"/>
      <c r="I309" s="538"/>
    </row>
    <row r="310" spans="1:15" ht="15.75" thickBot="1">
      <c r="A310" s="307">
        <v>3112</v>
      </c>
      <c r="B310" s="308" t="s">
        <v>582</v>
      </c>
      <c r="C310" s="308">
        <v>1</v>
      </c>
      <c r="D310" s="309">
        <v>2</v>
      </c>
      <c r="E310" s="310" t="s">
        <v>585</v>
      </c>
      <c r="F310" s="63"/>
      <c r="G310" s="576">
        <f>+H310</f>
        <v>79276.149999999994</v>
      </c>
      <c r="H310" s="549">
        <f>+'Sheet6 '!G498</f>
        <v>79276.149999999994</v>
      </c>
      <c r="I310" s="548">
        <v>0</v>
      </c>
    </row>
    <row r="311" spans="1:15">
      <c r="A311" s="96"/>
      <c r="B311" s="46"/>
    </row>
    <row r="312" spans="1:15">
      <c r="A312" s="96"/>
      <c r="E312" s="349"/>
      <c r="F312" s="322"/>
      <c r="G312" s="667"/>
      <c r="H312" s="667"/>
      <c r="I312" s="324"/>
    </row>
    <row r="313" spans="1:15" ht="15.75">
      <c r="E313" s="6"/>
      <c r="F313" s="319"/>
      <c r="G313" s="108"/>
      <c r="H313" s="320"/>
      <c r="I313" s="108"/>
      <c r="K313" s="6"/>
      <c r="L313" s="319"/>
      <c r="M313" s="108"/>
      <c r="N313" s="320"/>
      <c r="O313" s="108"/>
    </row>
    <row r="314" spans="1:15">
      <c r="E314" s="666"/>
      <c r="F314" s="666"/>
      <c r="G314" s="666"/>
      <c r="H314" s="666"/>
      <c r="I314" s="666"/>
      <c r="K314" s="666"/>
      <c r="L314" s="666"/>
      <c r="M314" s="666"/>
      <c r="N314" s="666"/>
      <c r="O314" s="666"/>
    </row>
    <row r="315" spans="1:15" ht="16.5">
      <c r="D315" s="292"/>
      <c r="E315" s="7"/>
      <c r="F315" s="7"/>
      <c r="K315" s="667"/>
      <c r="L315" s="667"/>
      <c r="M315" s="667"/>
      <c r="N315" s="667"/>
      <c r="O315" s="667"/>
    </row>
    <row r="316" spans="1:15">
      <c r="B316" s="685"/>
      <c r="C316" s="685"/>
      <c r="D316" s="685"/>
      <c r="E316" s="685"/>
      <c r="F316" s="685"/>
      <c r="G316" s="685"/>
      <c r="H316" s="685"/>
      <c r="I316" s="685"/>
    </row>
    <row r="317" spans="1:15">
      <c r="K317" s="7" t="s">
        <v>167</v>
      </c>
    </row>
    <row r="337" spans="2:9">
      <c r="B337" s="684"/>
      <c r="C337" s="684"/>
      <c r="D337" s="684"/>
      <c r="E337" s="684"/>
      <c r="F337" s="684"/>
      <c r="G337" s="684"/>
      <c r="H337" s="684"/>
      <c r="I337" s="684"/>
    </row>
    <row r="338" spans="2:9">
      <c r="B338" s="49"/>
      <c r="C338" s="47"/>
      <c r="D338" s="48"/>
      <c r="E338" s="681"/>
      <c r="F338" s="681"/>
      <c r="G338" s="681"/>
      <c r="H338" s="681"/>
    </row>
  </sheetData>
  <mergeCells count="21">
    <mergeCell ref="E338:H338"/>
    <mergeCell ref="H8:I8"/>
    <mergeCell ref="B337:I337"/>
    <mergeCell ref="B316:I316"/>
    <mergeCell ref="E8:E9"/>
    <mergeCell ref="F8:F9"/>
    <mergeCell ref="B8:B9"/>
    <mergeCell ref="C8:C9"/>
    <mergeCell ref="D8:D9"/>
    <mergeCell ref="K315:O315"/>
    <mergeCell ref="K314:O314"/>
    <mergeCell ref="M2:O4"/>
    <mergeCell ref="N1:O1"/>
    <mergeCell ref="G8:G9"/>
    <mergeCell ref="A5:I5"/>
    <mergeCell ref="A6:I6"/>
    <mergeCell ref="A8:A9"/>
    <mergeCell ref="G312:H312"/>
    <mergeCell ref="E314:I314"/>
    <mergeCell ref="G2:I3"/>
    <mergeCell ref="G1:I1"/>
  </mergeCells>
  <phoneticPr fontId="6" type="noConversion"/>
  <printOptions horizontalCentered="1"/>
  <pageMargins left="0.16" right="0" top="0" bottom="0" header="0" footer="0"/>
  <pageSetup paperSize="9" scale="78" firstPageNumber="7" orientation="portrait" useFirstPageNumber="1" r:id="rId1"/>
  <headerFooter alignWithMargins="0">
    <oddFooter>&amp;C&amp;P</oddFooter>
  </headerFooter>
  <rowBreaks count="1" manualBreakCount="1">
    <brk id="46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27"/>
  <sheetViews>
    <sheetView view="pageBreakPreview" topLeftCell="A172" zoomScaleNormal="98" zoomScaleSheetLayoutView="100" workbookViewId="0">
      <selection activeCell="B242" sqref="B242"/>
    </sheetView>
  </sheetViews>
  <sheetFormatPr defaultRowHeight="12.75"/>
  <cols>
    <col min="1" max="1" width="5.85546875" customWidth="1"/>
    <col min="2" max="2" width="57" customWidth="1"/>
    <col min="3" max="3" width="6" style="50" customWidth="1"/>
    <col min="4" max="4" width="23.85546875" customWidth="1"/>
    <col min="5" max="5" width="24.5703125" customWidth="1"/>
    <col min="6" max="6" width="19" style="68" customWidth="1"/>
    <col min="7" max="7" width="13.140625" hidden="1" customWidth="1"/>
    <col min="8" max="8" width="0" hidden="1" customWidth="1"/>
    <col min="9" max="9" width="11.140625" hidden="1" customWidth="1"/>
  </cols>
  <sheetData>
    <row r="1" spans="1:10" ht="12.75" customHeight="1">
      <c r="D1" s="663" t="s">
        <v>1026</v>
      </c>
      <c r="E1" s="663"/>
      <c r="F1" s="663"/>
      <c r="H1" s="74"/>
      <c r="I1" s="23"/>
      <c r="J1" s="72"/>
    </row>
    <row r="2" spans="1:10" ht="14.25" customHeight="1">
      <c r="D2" s="663" t="s">
        <v>1034</v>
      </c>
      <c r="E2" s="663"/>
      <c r="F2" s="663"/>
      <c r="H2" s="665"/>
      <c r="I2" s="665"/>
      <c r="J2" s="665"/>
    </row>
    <row r="3" spans="1:10" ht="11.25" customHeight="1">
      <c r="D3" s="663"/>
      <c r="E3" s="663"/>
      <c r="F3" s="663"/>
      <c r="H3" s="665"/>
      <c r="I3" s="665"/>
      <c r="J3" s="665"/>
    </row>
    <row r="4" spans="1:10" ht="28.5" customHeight="1">
      <c r="D4" s="663"/>
      <c r="E4" s="663"/>
      <c r="F4" s="663"/>
      <c r="H4" s="665"/>
      <c r="I4" s="665"/>
      <c r="J4" s="665"/>
    </row>
    <row r="5" spans="1:10" ht="12" customHeight="1">
      <c r="H5" s="665"/>
      <c r="I5" s="665"/>
      <c r="J5" s="665"/>
    </row>
    <row r="6" spans="1:10" s="68" customFormat="1" ht="12.75" customHeight="1">
      <c r="A6" s="697" t="s">
        <v>586</v>
      </c>
      <c r="B6" s="697"/>
      <c r="C6" s="697"/>
      <c r="D6" s="697"/>
      <c r="E6" s="697"/>
      <c r="F6" s="697"/>
    </row>
    <row r="7" spans="1:10" ht="37.5" customHeight="1">
      <c r="A7" s="678" t="s">
        <v>587</v>
      </c>
      <c r="B7" s="678"/>
      <c r="C7" s="678"/>
      <c r="D7" s="678"/>
      <c r="E7" s="678"/>
      <c r="F7" s="678"/>
    </row>
    <row r="8" spans="1:10" ht="13.5">
      <c r="E8" s="698" t="s">
        <v>196</v>
      </c>
      <c r="F8" s="698"/>
    </row>
    <row r="9" spans="1:10" ht="30" customHeight="1">
      <c r="A9" s="669" t="s">
        <v>197</v>
      </c>
      <c r="B9" s="427" t="s">
        <v>588</v>
      </c>
      <c r="C9" s="427"/>
      <c r="D9" s="700" t="s">
        <v>17</v>
      </c>
      <c r="E9" s="699" t="s">
        <v>18</v>
      </c>
      <c r="F9" s="699"/>
    </row>
    <row r="10" spans="1:10" ht="14.25">
      <c r="A10" s="669"/>
      <c r="B10" s="427" t="s">
        <v>589</v>
      </c>
      <c r="C10" s="428" t="s">
        <v>590</v>
      </c>
      <c r="D10" s="700"/>
      <c r="E10" s="394" t="s">
        <v>19</v>
      </c>
      <c r="F10" s="394" t="s">
        <v>20</v>
      </c>
    </row>
    <row r="11" spans="1:10" ht="13.5">
      <c r="A11" s="429">
        <v>1</v>
      </c>
      <c r="B11" s="429">
        <v>2</v>
      </c>
      <c r="C11" s="429" t="s">
        <v>218</v>
      </c>
      <c r="D11" s="611">
        <v>4</v>
      </c>
      <c r="E11" s="429">
        <v>5</v>
      </c>
      <c r="F11" s="616">
        <v>6</v>
      </c>
    </row>
    <row r="12" spans="1:10" ht="30">
      <c r="A12" s="430">
        <v>4000</v>
      </c>
      <c r="B12" s="431" t="s">
        <v>591</v>
      </c>
      <c r="C12" s="432"/>
      <c r="D12" s="588">
        <f>+E12+F12</f>
        <v>1694132.42</v>
      </c>
      <c r="E12" s="588">
        <f>+E14</f>
        <v>1217000</v>
      </c>
      <c r="F12" s="617">
        <f>+F175+F210</f>
        <v>477132.42</v>
      </c>
      <c r="G12" s="615">
        <f>+D12-1780000</f>
        <v>-85867.580000000075</v>
      </c>
      <c r="H12" s="391">
        <f>+E12-1217000</f>
        <v>0</v>
      </c>
      <c r="I12" s="581"/>
    </row>
    <row r="13" spans="1:10" ht="15" customHeight="1">
      <c r="A13" s="430"/>
      <c r="B13" s="433" t="s">
        <v>592</v>
      </c>
      <c r="C13" s="432"/>
      <c r="D13" s="521"/>
      <c r="E13" s="521"/>
      <c r="F13" s="409"/>
    </row>
    <row r="14" spans="1:10" ht="42" customHeight="1">
      <c r="A14" s="430">
        <v>4050</v>
      </c>
      <c r="B14" s="434" t="s">
        <v>593</v>
      </c>
      <c r="C14" s="435" t="s">
        <v>48</v>
      </c>
      <c r="D14" s="522">
        <f>+D16+D29+D72+D87+D97+D131+D146</f>
        <v>1200146.1499999999</v>
      </c>
      <c r="E14" s="522">
        <f>+E16+E29+E72+E87+E97+E131+E146+E119</f>
        <v>1217000</v>
      </c>
      <c r="F14" s="401" t="s">
        <v>205</v>
      </c>
      <c r="G14" s="391"/>
    </row>
    <row r="15" spans="1:10" ht="12" customHeight="1">
      <c r="A15" s="436"/>
      <c r="B15" s="433" t="s">
        <v>592</v>
      </c>
      <c r="C15" s="432"/>
      <c r="D15" s="521"/>
      <c r="E15" s="521"/>
      <c r="F15" s="409"/>
    </row>
    <row r="16" spans="1:10" ht="24.75" customHeight="1">
      <c r="A16" s="430">
        <v>4100</v>
      </c>
      <c r="B16" s="437" t="s">
        <v>594</v>
      </c>
      <c r="C16" s="438" t="s">
        <v>48</v>
      </c>
      <c r="D16" s="522">
        <f>+E16</f>
        <v>457700</v>
      </c>
      <c r="E16" s="522">
        <f>+E18</f>
        <v>457700</v>
      </c>
      <c r="F16" s="409"/>
      <c r="H16" t="s">
        <v>167</v>
      </c>
    </row>
    <row r="17" spans="1:6" ht="9.75" customHeight="1">
      <c r="A17" s="436"/>
      <c r="B17" s="433" t="s">
        <v>592</v>
      </c>
      <c r="C17" s="432"/>
      <c r="D17" s="521"/>
      <c r="E17" s="521"/>
      <c r="F17" s="409"/>
    </row>
    <row r="18" spans="1:6" ht="26.25">
      <c r="A18" s="430">
        <v>4110</v>
      </c>
      <c r="B18" s="439" t="s">
        <v>595</v>
      </c>
      <c r="C18" s="438" t="s">
        <v>48</v>
      </c>
      <c r="D18" s="521">
        <f>+E18</f>
        <v>457700</v>
      </c>
      <c r="E18" s="521">
        <f>+E20+E21+E22</f>
        <v>457700</v>
      </c>
      <c r="F18" s="618"/>
    </row>
    <row r="19" spans="1:6" ht="9.75" customHeight="1">
      <c r="A19" s="430"/>
      <c r="B19" s="433" t="s">
        <v>34</v>
      </c>
      <c r="C19" s="438"/>
      <c r="D19" s="521"/>
      <c r="E19" s="521"/>
      <c r="F19" s="401"/>
    </row>
    <row r="20" spans="1:6" ht="17.25" customHeight="1">
      <c r="A20" s="430">
        <v>4111</v>
      </c>
      <c r="B20" s="440" t="s">
        <v>596</v>
      </c>
      <c r="C20" s="441" t="s">
        <v>597</v>
      </c>
      <c r="D20" s="521">
        <f>+E20</f>
        <v>344000</v>
      </c>
      <c r="E20" s="523">
        <f>+'Sheet6 '!G19+'Sheet6 '!G236+'Sheet6 '!G401</f>
        <v>344000</v>
      </c>
      <c r="F20" s="401" t="s">
        <v>205</v>
      </c>
    </row>
    <row r="21" spans="1:6" ht="27">
      <c r="A21" s="430">
        <v>4112</v>
      </c>
      <c r="B21" s="440" t="s">
        <v>598</v>
      </c>
      <c r="C21" s="442" t="s">
        <v>599</v>
      </c>
      <c r="D21" s="521">
        <f>+E21</f>
        <v>88000</v>
      </c>
      <c r="E21" s="523">
        <f>+'Sheet6 '!G20</f>
        <v>88000</v>
      </c>
      <c r="F21" s="401" t="s">
        <v>205</v>
      </c>
    </row>
    <row r="22" spans="1:6" ht="16.5" customHeight="1">
      <c r="A22" s="430">
        <v>4114</v>
      </c>
      <c r="B22" s="440" t="s">
        <v>600</v>
      </c>
      <c r="C22" s="442" t="s">
        <v>601</v>
      </c>
      <c r="D22" s="521">
        <f>+E22</f>
        <v>25700</v>
      </c>
      <c r="E22" s="523">
        <f>+'Sheet6 '!G21+'Sheet6 '!G237</f>
        <v>25700</v>
      </c>
      <c r="F22" s="401" t="s">
        <v>205</v>
      </c>
    </row>
    <row r="23" spans="1:6" ht="15" customHeight="1">
      <c r="A23" s="430">
        <v>4120</v>
      </c>
      <c r="B23" s="443" t="s">
        <v>602</v>
      </c>
      <c r="C23" s="438" t="s">
        <v>48</v>
      </c>
      <c r="D23" s="521"/>
      <c r="E23" s="523"/>
      <c r="F23" s="401" t="s">
        <v>205</v>
      </c>
    </row>
    <row r="24" spans="1:6" ht="17.25">
      <c r="A24" s="430"/>
      <c r="B24" s="433" t="s">
        <v>34</v>
      </c>
      <c r="C24" s="438"/>
      <c r="D24" s="521"/>
      <c r="E24" s="523"/>
      <c r="F24" s="401"/>
    </row>
    <row r="25" spans="1:6" ht="13.5" customHeight="1">
      <c r="A25" s="430">
        <v>4121</v>
      </c>
      <c r="B25" s="440" t="s">
        <v>603</v>
      </c>
      <c r="C25" s="442" t="s">
        <v>604</v>
      </c>
      <c r="D25" s="521"/>
      <c r="E25" s="523"/>
      <c r="F25" s="401" t="s">
        <v>205</v>
      </c>
    </row>
    <row r="26" spans="1:6" ht="12.75" customHeight="1">
      <c r="A26" s="430">
        <v>4130</v>
      </c>
      <c r="B26" s="443" t="s">
        <v>605</v>
      </c>
      <c r="C26" s="438" t="s">
        <v>48</v>
      </c>
      <c r="D26" s="521"/>
      <c r="E26" s="523"/>
      <c r="F26" s="401"/>
    </row>
    <row r="27" spans="1:6" ht="12.75" customHeight="1">
      <c r="A27" s="430"/>
      <c r="B27" s="433" t="s">
        <v>34</v>
      </c>
      <c r="C27" s="438"/>
      <c r="D27" s="521"/>
      <c r="E27" s="523"/>
      <c r="F27" s="401"/>
    </row>
    <row r="28" spans="1:6" ht="18" customHeight="1">
      <c r="A28" s="430">
        <v>4131</v>
      </c>
      <c r="B28" s="443" t="s">
        <v>606</v>
      </c>
      <c r="C28" s="441" t="s">
        <v>607</v>
      </c>
      <c r="D28" s="521"/>
      <c r="E28" s="523"/>
      <c r="F28" s="401"/>
    </row>
    <row r="29" spans="1:6" ht="28.5" customHeight="1">
      <c r="A29" s="430">
        <v>4200</v>
      </c>
      <c r="B29" s="444" t="s">
        <v>608</v>
      </c>
      <c r="C29" s="438" t="s">
        <v>48</v>
      </c>
      <c r="D29" s="522">
        <f>+E29</f>
        <v>228070</v>
      </c>
      <c r="E29" s="524">
        <f>+E31+E40+E45+E55+E58+E62</f>
        <v>228070</v>
      </c>
      <c r="F29" s="401" t="s">
        <v>205</v>
      </c>
    </row>
    <row r="30" spans="1:6" ht="12.75" customHeight="1">
      <c r="A30" s="436"/>
      <c r="B30" s="433" t="s">
        <v>592</v>
      </c>
      <c r="C30" s="432"/>
      <c r="D30" s="521"/>
      <c r="E30" s="523"/>
      <c r="F30" s="409"/>
    </row>
    <row r="31" spans="1:6" ht="26.25" customHeight="1">
      <c r="A31" s="430">
        <v>4210</v>
      </c>
      <c r="B31" s="443" t="s">
        <v>609</v>
      </c>
      <c r="C31" s="438" t="s">
        <v>48</v>
      </c>
      <c r="D31" s="521">
        <f>+E31</f>
        <v>122280</v>
      </c>
      <c r="E31" s="523">
        <f>E33+E34+E35+E36+E37+E38+E39</f>
        <v>122280</v>
      </c>
      <c r="F31" s="401" t="s">
        <v>205</v>
      </c>
    </row>
    <row r="32" spans="1:6" ht="12" customHeight="1">
      <c r="A32" s="430"/>
      <c r="B32" s="433" t="s">
        <v>34</v>
      </c>
      <c r="C32" s="438"/>
      <c r="D32" s="521"/>
      <c r="E32" s="523"/>
      <c r="F32" s="401"/>
    </row>
    <row r="33" spans="1:6" ht="14.25" customHeight="1">
      <c r="A33" s="430">
        <v>4211</v>
      </c>
      <c r="B33" s="440" t="s">
        <v>610</v>
      </c>
      <c r="C33" s="442" t="s">
        <v>611</v>
      </c>
      <c r="D33" s="521">
        <f t="shared" ref="D33:D38" si="0">+E33</f>
        <v>2000</v>
      </c>
      <c r="E33" s="523">
        <f>+'Sheet6 '!G22</f>
        <v>2000</v>
      </c>
      <c r="F33" s="401" t="s">
        <v>205</v>
      </c>
    </row>
    <row r="34" spans="1:6" ht="14.25" customHeight="1">
      <c r="A34" s="430">
        <v>4212</v>
      </c>
      <c r="B34" s="443" t="s">
        <v>612</v>
      </c>
      <c r="C34" s="442" t="s">
        <v>613</v>
      </c>
      <c r="D34" s="521">
        <f t="shared" si="0"/>
        <v>37000</v>
      </c>
      <c r="E34" s="523">
        <f>+'Sheet6 '!G297+'Sheet6 '!G254+'Sheet6 '!G23+'Sheet6 '!G402</f>
        <v>37000</v>
      </c>
      <c r="F34" s="401" t="s">
        <v>205</v>
      </c>
    </row>
    <row r="35" spans="1:6" ht="15.75" customHeight="1">
      <c r="A35" s="430">
        <v>4213</v>
      </c>
      <c r="B35" s="440" t="s">
        <v>614</v>
      </c>
      <c r="C35" s="442" t="s">
        <v>615</v>
      </c>
      <c r="D35" s="521">
        <f t="shared" si="0"/>
        <v>79000</v>
      </c>
      <c r="E35" s="523">
        <f>+'Sheet6 '!G24+'Sheet6 '!G238+'Sheet6 '!G255</f>
        <v>79000</v>
      </c>
      <c r="F35" s="401" t="s">
        <v>205</v>
      </c>
    </row>
    <row r="36" spans="1:6" ht="15" customHeight="1">
      <c r="A36" s="430">
        <v>4214</v>
      </c>
      <c r="B36" s="440" t="s">
        <v>616</v>
      </c>
      <c r="C36" s="442" t="s">
        <v>617</v>
      </c>
      <c r="D36" s="521">
        <f t="shared" si="0"/>
        <v>3000</v>
      </c>
      <c r="E36" s="523">
        <f>+'Sheet6 '!G25</f>
        <v>3000</v>
      </c>
      <c r="F36" s="401" t="s">
        <v>205</v>
      </c>
    </row>
    <row r="37" spans="1:6" ht="17.25" customHeight="1">
      <c r="A37" s="430">
        <v>4215</v>
      </c>
      <c r="B37" s="440" t="s">
        <v>618</v>
      </c>
      <c r="C37" s="442" t="s">
        <v>619</v>
      </c>
      <c r="D37" s="521">
        <f t="shared" si="0"/>
        <v>980</v>
      </c>
      <c r="E37" s="523">
        <f>+'Sheet6 '!G26</f>
        <v>980</v>
      </c>
      <c r="F37" s="401" t="s">
        <v>205</v>
      </c>
    </row>
    <row r="38" spans="1:6" ht="16.5" customHeight="1">
      <c r="A38" s="430">
        <v>4216</v>
      </c>
      <c r="B38" s="440" t="s">
        <v>620</v>
      </c>
      <c r="C38" s="442" t="s">
        <v>621</v>
      </c>
      <c r="D38" s="521">
        <f t="shared" si="0"/>
        <v>300</v>
      </c>
      <c r="E38" s="523">
        <f>+'Sheet6 '!G239</f>
        <v>300</v>
      </c>
      <c r="F38" s="401" t="s">
        <v>205</v>
      </c>
    </row>
    <row r="39" spans="1:6" ht="17.25">
      <c r="A39" s="430">
        <v>4217</v>
      </c>
      <c r="B39" s="440" t="s">
        <v>622</v>
      </c>
      <c r="C39" s="442" t="s">
        <v>623</v>
      </c>
      <c r="D39" s="521"/>
      <c r="E39" s="523"/>
      <c r="F39" s="401" t="s">
        <v>205</v>
      </c>
    </row>
    <row r="40" spans="1:6" ht="26.25">
      <c r="A40" s="430">
        <v>4220</v>
      </c>
      <c r="B40" s="443" t="s">
        <v>624</v>
      </c>
      <c r="C40" s="438" t="s">
        <v>48</v>
      </c>
      <c r="D40" s="522">
        <f>+E40</f>
        <v>7000</v>
      </c>
      <c r="E40" s="524">
        <f>+E42+E43+E44</f>
        <v>7000</v>
      </c>
      <c r="F40" s="401" t="s">
        <v>205</v>
      </c>
    </row>
    <row r="41" spans="1:6" ht="12" customHeight="1">
      <c r="A41" s="430"/>
      <c r="B41" s="433" t="s">
        <v>34</v>
      </c>
      <c r="C41" s="438"/>
      <c r="D41" s="521"/>
      <c r="E41" s="523"/>
      <c r="F41" s="401"/>
    </row>
    <row r="42" spans="1:6" ht="16.5" customHeight="1">
      <c r="A42" s="430">
        <v>4221</v>
      </c>
      <c r="B42" s="440" t="s">
        <v>625</v>
      </c>
      <c r="C42" s="445">
        <v>4221</v>
      </c>
      <c r="D42" s="521">
        <f>+E42</f>
        <v>2000</v>
      </c>
      <c r="E42" s="523">
        <f>+'Sheet6 '!G27</f>
        <v>2000</v>
      </c>
      <c r="F42" s="401" t="s">
        <v>205</v>
      </c>
    </row>
    <row r="43" spans="1:6" ht="16.5" customHeight="1">
      <c r="A43" s="430">
        <v>4222</v>
      </c>
      <c r="B43" s="440" t="s">
        <v>626</v>
      </c>
      <c r="C43" s="442" t="s">
        <v>627</v>
      </c>
      <c r="D43" s="521">
        <f>+E43</f>
        <v>5000</v>
      </c>
      <c r="E43" s="523">
        <f>+'Sheet6 '!G28</f>
        <v>5000</v>
      </c>
      <c r="F43" s="401" t="s">
        <v>205</v>
      </c>
    </row>
    <row r="44" spans="1:6" ht="13.5" customHeight="1">
      <c r="A44" s="430">
        <v>4223</v>
      </c>
      <c r="B44" s="440" t="s">
        <v>628</v>
      </c>
      <c r="C44" s="442" t="s">
        <v>629</v>
      </c>
      <c r="D44" s="521"/>
      <c r="E44" s="523"/>
      <c r="F44" s="401" t="s">
        <v>205</v>
      </c>
    </row>
    <row r="45" spans="1:6" ht="25.5" customHeight="1">
      <c r="A45" s="430">
        <v>4230</v>
      </c>
      <c r="B45" s="443" t="s">
        <v>630</v>
      </c>
      <c r="C45" s="438" t="s">
        <v>48</v>
      </c>
      <c r="D45" s="522">
        <f>+E45</f>
        <v>27300</v>
      </c>
      <c r="E45" s="525">
        <f>+E47+E48+E49+E50+E51+E52+E53+E54</f>
        <v>27300</v>
      </c>
      <c r="F45" s="401" t="s">
        <v>205</v>
      </c>
    </row>
    <row r="46" spans="1:6" ht="11.25" customHeight="1">
      <c r="A46" s="430"/>
      <c r="B46" s="433" t="s">
        <v>34</v>
      </c>
      <c r="C46" s="438"/>
      <c r="D46" s="521"/>
      <c r="E46" s="526"/>
      <c r="F46" s="401"/>
    </row>
    <row r="47" spans="1:6" ht="15" customHeight="1">
      <c r="A47" s="430">
        <v>4231</v>
      </c>
      <c r="B47" s="440" t="s">
        <v>631</v>
      </c>
      <c r="C47" s="442" t="s">
        <v>632</v>
      </c>
      <c r="D47" s="521">
        <f t="shared" ref="D47:D55" si="1">+E47</f>
        <v>300</v>
      </c>
      <c r="E47" s="526">
        <f>+'Sheet6 '!G29+'Sheet6 '!G240</f>
        <v>300</v>
      </c>
      <c r="F47" s="401" t="s">
        <v>205</v>
      </c>
    </row>
    <row r="48" spans="1:6" ht="17.25" customHeight="1">
      <c r="A48" s="430">
        <v>4232</v>
      </c>
      <c r="B48" s="440" t="s">
        <v>633</v>
      </c>
      <c r="C48" s="442" t="s">
        <v>634</v>
      </c>
      <c r="D48" s="521">
        <f t="shared" si="1"/>
        <v>4000</v>
      </c>
      <c r="E48" s="526">
        <f>+'Sheet6 '!G30</f>
        <v>4000</v>
      </c>
      <c r="F48" s="401" t="s">
        <v>205</v>
      </c>
    </row>
    <row r="49" spans="1:6" ht="27">
      <c r="A49" s="430">
        <v>4233</v>
      </c>
      <c r="B49" s="440" t="s">
        <v>635</v>
      </c>
      <c r="C49" s="442" t="s">
        <v>636</v>
      </c>
      <c r="D49" s="521">
        <f t="shared" si="1"/>
        <v>2000</v>
      </c>
      <c r="E49" s="526">
        <f>+'Sheet6 '!G31</f>
        <v>2000</v>
      </c>
      <c r="F49" s="401" t="s">
        <v>205</v>
      </c>
    </row>
    <row r="50" spans="1:6" ht="15.75" customHeight="1">
      <c r="A50" s="430">
        <v>4234</v>
      </c>
      <c r="B50" s="440" t="s">
        <v>637</v>
      </c>
      <c r="C50" s="442" t="s">
        <v>638</v>
      </c>
      <c r="D50" s="521">
        <f t="shared" si="1"/>
        <v>2000</v>
      </c>
      <c r="E50" s="526">
        <f>+'Sheet6 '!G32</f>
        <v>2000</v>
      </c>
      <c r="F50" s="401" t="s">
        <v>205</v>
      </c>
    </row>
    <row r="51" spans="1:6" ht="21.75" customHeight="1">
      <c r="A51" s="430">
        <v>4235</v>
      </c>
      <c r="B51" s="446" t="s">
        <v>639</v>
      </c>
      <c r="C51" s="447">
        <v>4235</v>
      </c>
      <c r="D51" s="521">
        <f t="shared" si="1"/>
        <v>4000</v>
      </c>
      <c r="E51" s="526">
        <f>+'Sheet6 '!G71</f>
        <v>4000</v>
      </c>
      <c r="F51" s="401" t="s">
        <v>205</v>
      </c>
    </row>
    <row r="52" spans="1:6" ht="16.5" customHeight="1">
      <c r="A52" s="430">
        <v>4236</v>
      </c>
      <c r="B52" s="440" t="s">
        <v>640</v>
      </c>
      <c r="C52" s="442" t="s">
        <v>641</v>
      </c>
      <c r="D52" s="521">
        <f t="shared" si="1"/>
        <v>3000</v>
      </c>
      <c r="E52" s="523">
        <f>+'Sheet6 '!G72</f>
        <v>3000</v>
      </c>
      <c r="F52" s="401" t="s">
        <v>205</v>
      </c>
    </row>
    <row r="53" spans="1:6" ht="16.5" customHeight="1">
      <c r="A53" s="430">
        <v>4237</v>
      </c>
      <c r="B53" s="440" t="s">
        <v>642</v>
      </c>
      <c r="C53" s="442" t="s">
        <v>643</v>
      </c>
      <c r="D53" s="521">
        <f t="shared" si="1"/>
        <v>6000</v>
      </c>
      <c r="E53" s="523">
        <f>+'Sheet6 '!G73</f>
        <v>6000</v>
      </c>
      <c r="F53" s="401" t="s">
        <v>205</v>
      </c>
    </row>
    <row r="54" spans="1:6" ht="15" customHeight="1">
      <c r="A54" s="430">
        <v>4238</v>
      </c>
      <c r="B54" s="440" t="s">
        <v>644</v>
      </c>
      <c r="C54" s="442" t="s">
        <v>645</v>
      </c>
      <c r="D54" s="521">
        <f t="shared" si="1"/>
        <v>6000</v>
      </c>
      <c r="E54" s="523">
        <f>+'Sheet6 '!G74</f>
        <v>6000</v>
      </c>
      <c r="F54" s="401" t="s">
        <v>205</v>
      </c>
    </row>
    <row r="55" spans="1:6" ht="26.25">
      <c r="A55" s="430">
        <v>4240</v>
      </c>
      <c r="B55" s="443" t="s">
        <v>646</v>
      </c>
      <c r="C55" s="438" t="s">
        <v>48</v>
      </c>
      <c r="D55" s="522">
        <f t="shared" si="1"/>
        <v>6990</v>
      </c>
      <c r="E55" s="524">
        <f>+E57</f>
        <v>6990</v>
      </c>
      <c r="F55" s="401" t="s">
        <v>205</v>
      </c>
    </row>
    <row r="56" spans="1:6" ht="12.75" customHeight="1">
      <c r="A56" s="430"/>
      <c r="B56" s="433" t="s">
        <v>34</v>
      </c>
      <c r="C56" s="438"/>
      <c r="D56" s="521"/>
      <c r="E56" s="523"/>
      <c r="F56" s="401"/>
    </row>
    <row r="57" spans="1:6" ht="15.75" customHeight="1">
      <c r="A57" s="430">
        <v>4241</v>
      </c>
      <c r="B57" s="440" t="s">
        <v>647</v>
      </c>
      <c r="C57" s="442" t="s">
        <v>648</v>
      </c>
      <c r="D57" s="521">
        <f>+E57</f>
        <v>6990</v>
      </c>
      <c r="E57" s="523">
        <f>'Sheet6 '!G33+'Sheet6 '!G75+'Sheet6 '!G256</f>
        <v>6990</v>
      </c>
      <c r="F57" s="401" t="s">
        <v>205</v>
      </c>
    </row>
    <row r="58" spans="1:6" ht="24.75" customHeight="1">
      <c r="A58" s="430">
        <v>4250</v>
      </c>
      <c r="B58" s="443" t="s">
        <v>649</v>
      </c>
      <c r="C58" s="438" t="s">
        <v>48</v>
      </c>
      <c r="D58" s="522">
        <f>+E58</f>
        <v>15700</v>
      </c>
      <c r="E58" s="524">
        <f>+E60+E61</f>
        <v>15700</v>
      </c>
      <c r="F58" s="401" t="s">
        <v>205</v>
      </c>
    </row>
    <row r="59" spans="1:6" ht="11.25" customHeight="1">
      <c r="A59" s="430"/>
      <c r="B59" s="433" t="s">
        <v>34</v>
      </c>
      <c r="C59" s="438"/>
      <c r="D59" s="521"/>
      <c r="E59" s="523"/>
      <c r="F59" s="401"/>
    </row>
    <row r="60" spans="1:6" ht="16.5" customHeight="1">
      <c r="A60" s="430">
        <v>4251</v>
      </c>
      <c r="B60" s="440" t="s">
        <v>650</v>
      </c>
      <c r="C60" s="442" t="s">
        <v>651</v>
      </c>
      <c r="D60" s="521">
        <f>+E60</f>
        <v>10000</v>
      </c>
      <c r="E60" s="523">
        <f>+'Sheet6 '!G76</f>
        <v>10000</v>
      </c>
      <c r="F60" s="401" t="s">
        <v>205</v>
      </c>
    </row>
    <row r="61" spans="1:6" ht="27">
      <c r="A61" s="430">
        <v>4252</v>
      </c>
      <c r="B61" s="440" t="s">
        <v>652</v>
      </c>
      <c r="C61" s="442" t="s">
        <v>653</v>
      </c>
      <c r="D61" s="521">
        <f>+E61</f>
        <v>5700</v>
      </c>
      <c r="E61" s="523">
        <f>+'Sheet6 '!G34+'Sheet6 '!G257</f>
        <v>5700</v>
      </c>
      <c r="F61" s="401" t="s">
        <v>205</v>
      </c>
    </row>
    <row r="62" spans="1:6" ht="27.75" customHeight="1">
      <c r="A62" s="430">
        <v>4260</v>
      </c>
      <c r="B62" s="443" t="s">
        <v>654</v>
      </c>
      <c r="C62" s="438" t="s">
        <v>48</v>
      </c>
      <c r="D62" s="522">
        <f>+E62</f>
        <v>48800</v>
      </c>
      <c r="E62" s="524">
        <f>+E64+E65+E66+E67+E68+E69+E70+E71</f>
        <v>48800</v>
      </c>
      <c r="F62" s="401" t="s">
        <v>205</v>
      </c>
    </row>
    <row r="63" spans="1:6" ht="15" customHeight="1">
      <c r="A63" s="430"/>
      <c r="B63" s="433" t="s">
        <v>34</v>
      </c>
      <c r="C63" s="438"/>
      <c r="D63" s="521"/>
      <c r="E63" s="523"/>
      <c r="F63" s="401"/>
    </row>
    <row r="64" spans="1:6" ht="15" customHeight="1">
      <c r="A64" s="430">
        <v>4261</v>
      </c>
      <c r="B64" s="440" t="s">
        <v>655</v>
      </c>
      <c r="C64" s="442" t="s">
        <v>656</v>
      </c>
      <c r="D64" s="521">
        <f>+E64</f>
        <v>4000</v>
      </c>
      <c r="E64" s="523">
        <f>+'Sheet6 '!G241+'Sheet6 '!G77+'Sheet6 '!G35</f>
        <v>4000</v>
      </c>
      <c r="F64" s="401" t="s">
        <v>205</v>
      </c>
    </row>
    <row r="65" spans="1:6" ht="18" customHeight="1">
      <c r="A65" s="430">
        <v>4262</v>
      </c>
      <c r="B65" s="440" t="s">
        <v>657</v>
      </c>
      <c r="C65" s="442" t="s">
        <v>658</v>
      </c>
      <c r="D65" s="521">
        <f t="shared" ref="D65:D71" si="2">+E65</f>
        <v>0</v>
      </c>
      <c r="E65" s="523">
        <v>0</v>
      </c>
      <c r="F65" s="401" t="s">
        <v>205</v>
      </c>
    </row>
    <row r="66" spans="1:6" ht="27">
      <c r="A66" s="430">
        <v>4263</v>
      </c>
      <c r="B66" s="440" t="s">
        <v>659</v>
      </c>
      <c r="C66" s="442" t="s">
        <v>660</v>
      </c>
      <c r="D66" s="521">
        <f t="shared" si="2"/>
        <v>0</v>
      </c>
      <c r="E66" s="523">
        <v>0</v>
      </c>
      <c r="F66" s="401" t="s">
        <v>205</v>
      </c>
    </row>
    <row r="67" spans="1:6" ht="14.25" customHeight="1">
      <c r="A67" s="430">
        <v>4264</v>
      </c>
      <c r="B67" s="448" t="s">
        <v>661</v>
      </c>
      <c r="C67" s="442" t="s">
        <v>662</v>
      </c>
      <c r="D67" s="521">
        <f t="shared" si="2"/>
        <v>11800</v>
      </c>
      <c r="E67" s="523">
        <f>+'Sheet6 '!G36+'Sheet6 '!G258+'Sheet6 '!G242</f>
        <v>11800</v>
      </c>
      <c r="F67" s="401" t="s">
        <v>205</v>
      </c>
    </row>
    <row r="68" spans="1:6" ht="14.25" customHeight="1">
      <c r="A68" s="430">
        <v>4265</v>
      </c>
      <c r="B68" s="449" t="s">
        <v>663</v>
      </c>
      <c r="C68" s="442" t="s">
        <v>664</v>
      </c>
      <c r="D68" s="521">
        <f t="shared" si="2"/>
        <v>0</v>
      </c>
      <c r="E68" s="523">
        <v>0</v>
      </c>
      <c r="F68" s="401" t="s">
        <v>205</v>
      </c>
    </row>
    <row r="69" spans="1:6" ht="16.5" customHeight="1">
      <c r="A69" s="430">
        <v>4266</v>
      </c>
      <c r="B69" s="448" t="s">
        <v>665</v>
      </c>
      <c r="C69" s="442" t="s">
        <v>666</v>
      </c>
      <c r="D69" s="521">
        <f t="shared" si="2"/>
        <v>0</v>
      </c>
      <c r="E69" s="523">
        <v>0</v>
      </c>
      <c r="F69" s="401" t="s">
        <v>205</v>
      </c>
    </row>
    <row r="70" spans="1:6" ht="16.5" customHeight="1">
      <c r="A70" s="430">
        <v>4267</v>
      </c>
      <c r="B70" s="448" t="s">
        <v>667</v>
      </c>
      <c r="C70" s="442" t="s">
        <v>668</v>
      </c>
      <c r="D70" s="521">
        <f t="shared" si="2"/>
        <v>4000</v>
      </c>
      <c r="E70" s="523">
        <f>+'Sheet6 '!G78+'Sheet6 '!G37</f>
        <v>4000</v>
      </c>
      <c r="F70" s="401" t="s">
        <v>205</v>
      </c>
    </row>
    <row r="71" spans="1:6" ht="15" customHeight="1">
      <c r="A71" s="430">
        <v>4268</v>
      </c>
      <c r="B71" s="448" t="s">
        <v>669</v>
      </c>
      <c r="C71" s="442" t="s">
        <v>670</v>
      </c>
      <c r="D71" s="521">
        <f t="shared" si="2"/>
        <v>29000</v>
      </c>
      <c r="E71" s="523">
        <f>+'Sheet6 '!G38+'Sheet6 '!G243+'Sheet6 '!G79</f>
        <v>29000</v>
      </c>
      <c r="F71" s="401" t="s">
        <v>205</v>
      </c>
    </row>
    <row r="72" spans="1:6" ht="26.25" customHeight="1">
      <c r="A72" s="393">
        <v>4300</v>
      </c>
      <c r="B72" s="450" t="s">
        <v>671</v>
      </c>
      <c r="C72" s="451" t="s">
        <v>48</v>
      </c>
      <c r="D72" s="521"/>
      <c r="E72" s="523"/>
      <c r="F72" s="401" t="s">
        <v>205</v>
      </c>
    </row>
    <row r="73" spans="1:6" ht="12.75" customHeight="1">
      <c r="A73" s="436"/>
      <c r="B73" s="433" t="s">
        <v>592</v>
      </c>
      <c r="C73" s="432"/>
      <c r="D73" s="521"/>
      <c r="E73" s="523"/>
      <c r="F73" s="409"/>
    </row>
    <row r="74" spans="1:6" ht="17.25">
      <c r="A74" s="430">
        <v>4310</v>
      </c>
      <c r="B74" s="452" t="s">
        <v>672</v>
      </c>
      <c r="C74" s="438" t="s">
        <v>48</v>
      </c>
      <c r="D74" s="521"/>
      <c r="E74" s="523"/>
      <c r="F74" s="401"/>
    </row>
    <row r="75" spans="1:6" ht="12" customHeight="1">
      <c r="A75" s="430"/>
      <c r="B75" s="433" t="s">
        <v>34</v>
      </c>
      <c r="C75" s="438"/>
      <c r="D75" s="521"/>
      <c r="E75" s="523"/>
      <c r="F75" s="401"/>
    </row>
    <row r="76" spans="1:6" ht="17.25" customHeight="1">
      <c r="A76" s="430">
        <v>4311</v>
      </c>
      <c r="B76" s="448" t="s">
        <v>673</v>
      </c>
      <c r="C76" s="442" t="s">
        <v>674</v>
      </c>
      <c r="D76" s="521"/>
      <c r="E76" s="523"/>
      <c r="F76" s="401" t="s">
        <v>205</v>
      </c>
    </row>
    <row r="77" spans="1:6" ht="16.5" customHeight="1">
      <c r="A77" s="430">
        <v>4312</v>
      </c>
      <c r="B77" s="448" t="s">
        <v>675</v>
      </c>
      <c r="C77" s="442" t="s">
        <v>676</v>
      </c>
      <c r="D77" s="521"/>
      <c r="E77" s="523"/>
      <c r="F77" s="401" t="s">
        <v>205</v>
      </c>
    </row>
    <row r="78" spans="1:6" ht="17.25">
      <c r="A78" s="430">
        <v>4320</v>
      </c>
      <c r="B78" s="452" t="s">
        <v>677</v>
      </c>
      <c r="C78" s="438" t="s">
        <v>48</v>
      </c>
      <c r="D78" s="521"/>
      <c r="E78" s="523"/>
      <c r="F78" s="401"/>
    </row>
    <row r="79" spans="1:6" ht="17.25">
      <c r="A79" s="430"/>
      <c r="B79" s="433" t="s">
        <v>34</v>
      </c>
      <c r="C79" s="438"/>
      <c r="D79" s="521"/>
      <c r="E79" s="523"/>
      <c r="F79" s="401"/>
    </row>
    <row r="80" spans="1:6" ht="15.75" customHeight="1">
      <c r="A80" s="430">
        <v>4321</v>
      </c>
      <c r="B80" s="448" t="s">
        <v>678</v>
      </c>
      <c r="C80" s="442" t="s">
        <v>679</v>
      </c>
      <c r="D80" s="521"/>
      <c r="E80" s="523"/>
      <c r="F80" s="401" t="s">
        <v>205</v>
      </c>
    </row>
    <row r="81" spans="1:6" ht="18.75" customHeight="1">
      <c r="A81" s="430">
        <v>4322</v>
      </c>
      <c r="B81" s="448" t="s">
        <v>680</v>
      </c>
      <c r="C81" s="442" t="s">
        <v>681</v>
      </c>
      <c r="D81" s="521"/>
      <c r="E81" s="523"/>
      <c r="F81" s="401" t="s">
        <v>205</v>
      </c>
    </row>
    <row r="82" spans="1:6" ht="26.25">
      <c r="A82" s="430">
        <v>4330</v>
      </c>
      <c r="B82" s="452" t="s">
        <v>682</v>
      </c>
      <c r="C82" s="438" t="s">
        <v>48</v>
      </c>
      <c r="D82" s="521"/>
      <c r="E82" s="523"/>
      <c r="F82" s="401" t="s">
        <v>205</v>
      </c>
    </row>
    <row r="83" spans="1:6" ht="13.5" customHeight="1">
      <c r="A83" s="430"/>
      <c r="B83" s="433" t="s">
        <v>34</v>
      </c>
      <c r="C83" s="438"/>
      <c r="D83" s="521"/>
      <c r="E83" s="523"/>
      <c r="F83" s="401"/>
    </row>
    <row r="84" spans="1:6" ht="15.75" customHeight="1">
      <c r="A84" s="430">
        <v>4331</v>
      </c>
      <c r="B84" s="448" t="s">
        <v>683</v>
      </c>
      <c r="C84" s="442" t="s">
        <v>684</v>
      </c>
      <c r="D84" s="521"/>
      <c r="E84" s="523"/>
      <c r="F84" s="401" t="s">
        <v>205</v>
      </c>
    </row>
    <row r="85" spans="1:6" ht="12.75" customHeight="1">
      <c r="A85" s="430">
        <v>4332</v>
      </c>
      <c r="B85" s="448" t="s">
        <v>685</v>
      </c>
      <c r="C85" s="442" t="s">
        <v>686</v>
      </c>
      <c r="D85" s="521"/>
      <c r="E85" s="523"/>
      <c r="F85" s="401" t="s">
        <v>205</v>
      </c>
    </row>
    <row r="86" spans="1:6" ht="15.75" customHeight="1">
      <c r="A86" s="430">
        <v>4333</v>
      </c>
      <c r="B86" s="448" t="s">
        <v>687</v>
      </c>
      <c r="C86" s="442" t="s">
        <v>688</v>
      </c>
      <c r="D86" s="521"/>
      <c r="E86" s="523"/>
      <c r="F86" s="401" t="s">
        <v>205</v>
      </c>
    </row>
    <row r="87" spans="1:6" ht="17.25">
      <c r="A87" s="393">
        <v>4400</v>
      </c>
      <c r="B87" s="453" t="s">
        <v>689</v>
      </c>
      <c r="C87" s="451" t="s">
        <v>48</v>
      </c>
      <c r="D87" s="524">
        <f>+D89</f>
        <v>408988.7</v>
      </c>
      <c r="E87" s="524">
        <f>+E89</f>
        <v>408988.7</v>
      </c>
      <c r="F87" s="401" t="s">
        <v>205</v>
      </c>
    </row>
    <row r="88" spans="1:6" ht="14.25" customHeight="1">
      <c r="A88" s="436"/>
      <c r="B88" s="433" t="s">
        <v>592</v>
      </c>
      <c r="C88" s="432"/>
      <c r="D88" s="521"/>
      <c r="E88" s="523"/>
      <c r="F88" s="409"/>
    </row>
    <row r="89" spans="1:6" ht="27">
      <c r="A89" s="430">
        <v>4410</v>
      </c>
      <c r="B89" s="452" t="s">
        <v>690</v>
      </c>
      <c r="C89" s="438" t="s">
        <v>48</v>
      </c>
      <c r="D89" s="524">
        <f>+D91</f>
        <v>408988.7</v>
      </c>
      <c r="E89" s="524">
        <f>+E91</f>
        <v>408988.7</v>
      </c>
      <c r="F89" s="401"/>
    </row>
    <row r="90" spans="1:6" ht="12" customHeight="1">
      <c r="A90" s="430"/>
      <c r="B90" s="433" t="s">
        <v>34</v>
      </c>
      <c r="C90" s="438"/>
      <c r="D90" s="521"/>
      <c r="E90" s="523"/>
      <c r="F90" s="401"/>
    </row>
    <row r="91" spans="1:6" ht="27">
      <c r="A91" s="430">
        <v>4411</v>
      </c>
      <c r="B91" s="448" t="s">
        <v>691</v>
      </c>
      <c r="C91" s="442" t="s">
        <v>692</v>
      </c>
      <c r="D91" s="523">
        <f>+E91</f>
        <v>408988.7</v>
      </c>
      <c r="E91" s="523">
        <f>'Sheet6 '!G370+'Sheet6 '!G409+'Sheet6 '!G434+'Sheet6 '!G367+'Sheet6 '!G358</f>
        <v>408988.7</v>
      </c>
      <c r="F91" s="401" t="s">
        <v>205</v>
      </c>
    </row>
    <row r="92" spans="1:6" ht="27">
      <c r="A92" s="430">
        <v>4412</v>
      </c>
      <c r="B92" s="448" t="s">
        <v>693</v>
      </c>
      <c r="C92" s="442" t="s">
        <v>694</v>
      </c>
      <c r="D92" s="521"/>
      <c r="E92" s="523"/>
      <c r="F92" s="401" t="s">
        <v>205</v>
      </c>
    </row>
    <row r="93" spans="1:6" ht="27">
      <c r="A93" s="430">
        <v>4420</v>
      </c>
      <c r="B93" s="452" t="s">
        <v>695</v>
      </c>
      <c r="C93" s="438" t="s">
        <v>48</v>
      </c>
      <c r="D93" s="521"/>
      <c r="E93" s="523">
        <v>0</v>
      </c>
      <c r="F93" s="401"/>
    </row>
    <row r="94" spans="1:6" ht="12.75" customHeight="1">
      <c r="A94" s="430"/>
      <c r="B94" s="433" t="s">
        <v>34</v>
      </c>
      <c r="C94" s="438"/>
      <c r="D94" s="521"/>
      <c r="E94" s="523"/>
      <c r="F94" s="401"/>
    </row>
    <row r="95" spans="1:6" ht="27">
      <c r="A95" s="430">
        <v>4421</v>
      </c>
      <c r="B95" s="448" t="s">
        <v>696</v>
      </c>
      <c r="C95" s="442" t="s">
        <v>697</v>
      </c>
      <c r="D95" s="521"/>
      <c r="E95" s="523"/>
      <c r="F95" s="401" t="s">
        <v>205</v>
      </c>
    </row>
    <row r="96" spans="1:6" ht="27">
      <c r="A96" s="430">
        <v>4422</v>
      </c>
      <c r="B96" s="448" t="s">
        <v>698</v>
      </c>
      <c r="C96" s="442" t="s">
        <v>699</v>
      </c>
      <c r="D96" s="521"/>
      <c r="E96" s="523"/>
      <c r="F96" s="401" t="s">
        <v>205</v>
      </c>
    </row>
    <row r="97" spans="1:6" ht="17.25" customHeight="1">
      <c r="A97" s="430">
        <v>4500</v>
      </c>
      <c r="B97" s="454" t="s">
        <v>700</v>
      </c>
      <c r="C97" s="438" t="s">
        <v>48</v>
      </c>
      <c r="D97" s="522">
        <f>+E97</f>
        <v>5011.3</v>
      </c>
      <c r="E97" s="524">
        <f>+E107</f>
        <v>5011.3</v>
      </c>
      <c r="F97" s="401" t="s">
        <v>205</v>
      </c>
    </row>
    <row r="98" spans="1:6" ht="15.75" customHeight="1">
      <c r="A98" s="436"/>
      <c r="B98" s="433" t="s">
        <v>592</v>
      </c>
      <c r="C98" s="432"/>
      <c r="D98" s="521"/>
      <c r="E98" s="523"/>
      <c r="F98" s="409"/>
    </row>
    <row r="99" spans="1:6" ht="29.25" customHeight="1">
      <c r="A99" s="430">
        <v>4510</v>
      </c>
      <c r="B99" s="455" t="s">
        <v>701</v>
      </c>
      <c r="C99" s="438" t="s">
        <v>48</v>
      </c>
      <c r="D99" s="522">
        <v>0</v>
      </c>
      <c r="E99" s="524">
        <v>0</v>
      </c>
      <c r="F99" s="401"/>
    </row>
    <row r="100" spans="1:6" ht="12.75" customHeight="1">
      <c r="A100" s="430"/>
      <c r="B100" s="433" t="s">
        <v>34</v>
      </c>
      <c r="C100" s="438"/>
      <c r="D100" s="521"/>
      <c r="E100" s="523"/>
      <c r="F100" s="401"/>
    </row>
    <row r="101" spans="1:6" ht="17.25">
      <c r="A101" s="430">
        <v>4511</v>
      </c>
      <c r="B101" s="456" t="s">
        <v>702</v>
      </c>
      <c r="C101" s="442" t="s">
        <v>703</v>
      </c>
      <c r="D101" s="521"/>
      <c r="E101" s="523"/>
      <c r="F101" s="401" t="s">
        <v>205</v>
      </c>
    </row>
    <row r="102" spans="1:6" ht="12.75" customHeight="1">
      <c r="A102" s="430">
        <v>4512</v>
      </c>
      <c r="B102" s="448" t="s">
        <v>704</v>
      </c>
      <c r="C102" s="442" t="s">
        <v>705</v>
      </c>
      <c r="D102" s="521"/>
      <c r="E102" s="523"/>
      <c r="F102" s="401" t="s">
        <v>205</v>
      </c>
    </row>
    <row r="103" spans="1:6" ht="27">
      <c r="A103" s="430">
        <v>4520</v>
      </c>
      <c r="B103" s="455" t="s">
        <v>706</v>
      </c>
      <c r="C103" s="438" t="s">
        <v>48</v>
      </c>
      <c r="D103" s="521"/>
      <c r="E103" s="523"/>
      <c r="F103" s="401"/>
    </row>
    <row r="104" spans="1:6" ht="12.75" customHeight="1">
      <c r="A104" s="430"/>
      <c r="B104" s="433" t="s">
        <v>34</v>
      </c>
      <c r="C104" s="438"/>
      <c r="D104" s="521"/>
      <c r="E104" s="523"/>
      <c r="F104" s="401"/>
    </row>
    <row r="105" spans="1:6" ht="15" customHeight="1">
      <c r="A105" s="430">
        <v>4521</v>
      </c>
      <c r="B105" s="448" t="s">
        <v>707</v>
      </c>
      <c r="C105" s="442" t="s">
        <v>708</v>
      </c>
      <c r="D105" s="521"/>
      <c r="E105" s="523"/>
      <c r="F105" s="401" t="s">
        <v>205</v>
      </c>
    </row>
    <row r="106" spans="1:6" ht="16.5" customHeight="1">
      <c r="A106" s="430">
        <v>4522</v>
      </c>
      <c r="B106" s="448" t="s">
        <v>709</v>
      </c>
      <c r="C106" s="442" t="s">
        <v>710</v>
      </c>
      <c r="D106" s="521"/>
      <c r="E106" s="523"/>
      <c r="F106" s="401" t="s">
        <v>205</v>
      </c>
    </row>
    <row r="107" spans="1:6" ht="28.5" customHeight="1">
      <c r="A107" s="430">
        <v>4530</v>
      </c>
      <c r="B107" s="455" t="s">
        <v>711</v>
      </c>
      <c r="C107" s="438" t="s">
        <v>48</v>
      </c>
      <c r="D107" s="522">
        <f>+E107</f>
        <v>5011.3</v>
      </c>
      <c r="E107" s="524">
        <f>+E109</f>
        <v>5011.3</v>
      </c>
      <c r="F107" s="401"/>
    </row>
    <row r="108" spans="1:6" ht="12.75" customHeight="1">
      <c r="A108" s="430"/>
      <c r="B108" s="433" t="s">
        <v>34</v>
      </c>
      <c r="C108" s="438"/>
      <c r="D108" s="521"/>
      <c r="E108" s="523"/>
      <c r="F108" s="401"/>
    </row>
    <row r="109" spans="1:6" ht="27">
      <c r="A109" s="430">
        <v>4531</v>
      </c>
      <c r="B109" s="446" t="s">
        <v>712</v>
      </c>
      <c r="C109" s="441" t="s">
        <v>713</v>
      </c>
      <c r="D109" s="521">
        <f>+E109</f>
        <v>5011.3</v>
      </c>
      <c r="E109" s="523">
        <f>+'Sheet6 '!G435+'Sheet6 '!G80</f>
        <v>5011.3</v>
      </c>
      <c r="F109" s="401"/>
    </row>
    <row r="110" spans="1:6" ht="27">
      <c r="A110" s="430">
        <v>4532</v>
      </c>
      <c r="B110" s="446" t="s">
        <v>714</v>
      </c>
      <c r="C110" s="442" t="s">
        <v>715</v>
      </c>
      <c r="D110" s="521"/>
      <c r="E110" s="523"/>
      <c r="F110" s="401"/>
    </row>
    <row r="111" spans="1:6" ht="26.25">
      <c r="A111" s="430">
        <v>4533</v>
      </c>
      <c r="B111" s="446" t="s">
        <v>716</v>
      </c>
      <c r="C111" s="442" t="s">
        <v>717</v>
      </c>
      <c r="D111" s="521"/>
      <c r="E111" s="523"/>
      <c r="F111" s="401"/>
    </row>
    <row r="112" spans="1:6" ht="12.75" customHeight="1">
      <c r="A112" s="430"/>
      <c r="B112" s="457" t="s">
        <v>592</v>
      </c>
      <c r="C112" s="442"/>
      <c r="D112" s="521"/>
      <c r="E112" s="521"/>
      <c r="F112" s="401"/>
    </row>
    <row r="113" spans="1:6" ht="26.25">
      <c r="A113" s="430">
        <v>4534</v>
      </c>
      <c r="B113" s="457" t="s">
        <v>718</v>
      </c>
      <c r="C113" s="442"/>
      <c r="D113" s="521"/>
      <c r="E113" s="521"/>
      <c r="F113" s="401"/>
    </row>
    <row r="114" spans="1:6" ht="12" customHeight="1">
      <c r="A114" s="430"/>
      <c r="B114" s="457" t="s">
        <v>719</v>
      </c>
      <c r="C114" s="442"/>
      <c r="D114" s="521"/>
      <c r="E114" s="521"/>
      <c r="F114" s="401"/>
    </row>
    <row r="115" spans="1:6" ht="15" customHeight="1">
      <c r="A115" s="458">
        <v>4535</v>
      </c>
      <c r="B115" s="459" t="s">
        <v>720</v>
      </c>
      <c r="C115" s="442"/>
      <c r="D115" s="521"/>
      <c r="E115" s="521"/>
      <c r="F115" s="401"/>
    </row>
    <row r="116" spans="1:6" ht="13.5" customHeight="1">
      <c r="A116" s="430">
        <v>4536</v>
      </c>
      <c r="B116" s="457" t="s">
        <v>721</v>
      </c>
      <c r="C116" s="442"/>
      <c r="D116" s="521"/>
      <c r="E116" s="521"/>
      <c r="F116" s="401"/>
    </row>
    <row r="117" spans="1:6" ht="13.5" customHeight="1">
      <c r="A117" s="430">
        <v>4537</v>
      </c>
      <c r="B117" s="457" t="s">
        <v>722</v>
      </c>
      <c r="C117" s="442"/>
      <c r="D117" s="521"/>
      <c r="E117" s="521"/>
      <c r="F117" s="401"/>
    </row>
    <row r="118" spans="1:6" ht="17.25">
      <c r="A118" s="430">
        <v>4538</v>
      </c>
      <c r="B118" s="457" t="s">
        <v>723</v>
      </c>
      <c r="C118" s="442"/>
      <c r="D118" s="521"/>
      <c r="E118" s="521"/>
      <c r="F118" s="401"/>
    </row>
    <row r="119" spans="1:6" ht="27">
      <c r="A119" s="430">
        <v>4540</v>
      </c>
      <c r="B119" s="455" t="s">
        <v>724</v>
      </c>
      <c r="C119" s="438" t="s">
        <v>48</v>
      </c>
      <c r="D119" s="596">
        <f>+D123</f>
        <v>16853.849999999999</v>
      </c>
      <c r="E119" s="528">
        <f>+E123</f>
        <v>16853.849999999999</v>
      </c>
      <c r="F119" s="528">
        <f>+F123</f>
        <v>0</v>
      </c>
    </row>
    <row r="120" spans="1:6" ht="11.25" customHeight="1">
      <c r="A120" s="430"/>
      <c r="B120" s="433" t="s">
        <v>34</v>
      </c>
      <c r="C120" s="438"/>
      <c r="D120" s="521"/>
      <c r="E120" s="521"/>
      <c r="F120" s="528"/>
    </row>
    <row r="121" spans="1:6" ht="26.25" customHeight="1">
      <c r="A121" s="430">
        <v>4541</v>
      </c>
      <c r="B121" s="446" t="s">
        <v>725</v>
      </c>
      <c r="C121" s="442" t="s">
        <v>726</v>
      </c>
      <c r="D121" s="521"/>
      <c r="E121" s="527" t="s">
        <v>205</v>
      </c>
      <c r="F121" s="528"/>
    </row>
    <row r="122" spans="1:6" ht="26.25" customHeight="1">
      <c r="A122" s="430">
        <v>4542</v>
      </c>
      <c r="B122" s="446" t="s">
        <v>727</v>
      </c>
      <c r="C122" s="442" t="s">
        <v>728</v>
      </c>
      <c r="D122" s="521"/>
      <c r="E122" s="527" t="s">
        <v>205</v>
      </c>
      <c r="F122" s="528"/>
    </row>
    <row r="123" spans="1:6" ht="26.25">
      <c r="A123" s="430">
        <v>4543</v>
      </c>
      <c r="B123" s="446" t="s">
        <v>729</v>
      </c>
      <c r="C123" s="442" t="s">
        <v>730</v>
      </c>
      <c r="D123" s="596">
        <f>+E123+F123</f>
        <v>16853.849999999999</v>
      </c>
      <c r="E123" s="528">
        <v>16853.849999999999</v>
      </c>
      <c r="F123" s="619"/>
    </row>
    <row r="124" spans="1:6" ht="13.5" customHeight="1">
      <c r="A124" s="430"/>
      <c r="B124" s="457" t="s">
        <v>592</v>
      </c>
      <c r="C124" s="442"/>
      <c r="D124" s="521"/>
      <c r="E124" s="521"/>
      <c r="F124" s="401"/>
    </row>
    <row r="125" spans="1:6" ht="27">
      <c r="A125" s="430">
        <v>4544</v>
      </c>
      <c r="B125" s="457" t="s">
        <v>731</v>
      </c>
      <c r="C125" s="442"/>
      <c r="D125" s="521"/>
      <c r="E125" s="521"/>
      <c r="F125" s="401"/>
    </row>
    <row r="126" spans="1:6" ht="12" customHeight="1">
      <c r="A126" s="430"/>
      <c r="B126" s="457" t="s">
        <v>719</v>
      </c>
      <c r="C126" s="442"/>
      <c r="D126" s="521"/>
      <c r="E126" s="521"/>
      <c r="F126" s="401"/>
    </row>
    <row r="127" spans="1:6" ht="14.25" customHeight="1">
      <c r="A127" s="458">
        <v>4545</v>
      </c>
      <c r="B127" s="459" t="s">
        <v>720</v>
      </c>
      <c r="C127" s="442"/>
      <c r="D127" s="521"/>
      <c r="E127" s="521"/>
      <c r="F127" s="401"/>
    </row>
    <row r="128" spans="1:6" ht="13.5" customHeight="1">
      <c r="A128" s="430">
        <v>4546</v>
      </c>
      <c r="B128" s="457" t="s">
        <v>732</v>
      </c>
      <c r="C128" s="442"/>
      <c r="D128" s="521"/>
      <c r="E128" s="521"/>
      <c r="F128" s="401"/>
    </row>
    <row r="129" spans="1:6" ht="17.25">
      <c r="A129" s="430">
        <v>4547</v>
      </c>
      <c r="B129" s="457" t="s">
        <v>722</v>
      </c>
      <c r="C129" s="442"/>
      <c r="D129" s="521"/>
      <c r="E129" s="521"/>
      <c r="F129" s="401"/>
    </row>
    <row r="130" spans="1:6" ht="10.5" customHeight="1">
      <c r="A130" s="430">
        <v>4548</v>
      </c>
      <c r="B130" s="457" t="s">
        <v>723</v>
      </c>
      <c r="C130" s="442"/>
      <c r="D130" s="521"/>
      <c r="E130" s="521"/>
      <c r="F130" s="401"/>
    </row>
    <row r="131" spans="1:6" ht="34.5" customHeight="1">
      <c r="A131" s="430">
        <v>4600</v>
      </c>
      <c r="B131" s="460" t="s">
        <v>733</v>
      </c>
      <c r="C131" s="438" t="s">
        <v>48</v>
      </c>
      <c r="D131" s="522">
        <f>+D137</f>
        <v>16000</v>
      </c>
      <c r="E131" s="522">
        <f>+E137</f>
        <v>16000</v>
      </c>
      <c r="F131" s="401" t="s">
        <v>205</v>
      </c>
    </row>
    <row r="132" spans="1:6" ht="17.25" customHeight="1">
      <c r="A132" s="430"/>
      <c r="B132" s="433" t="s">
        <v>592</v>
      </c>
      <c r="C132" s="432"/>
      <c r="D132" s="521"/>
      <c r="E132" s="521"/>
      <c r="F132" s="409"/>
    </row>
    <row r="133" spans="1:6" ht="15.75" customHeight="1">
      <c r="A133" s="430">
        <v>4610</v>
      </c>
      <c r="B133" s="461" t="s">
        <v>734</v>
      </c>
      <c r="C133" s="432"/>
      <c r="D133" s="521"/>
      <c r="E133" s="521"/>
      <c r="F133" s="401" t="s">
        <v>22</v>
      </c>
    </row>
    <row r="134" spans="1:6" ht="12.75" customHeight="1">
      <c r="A134" s="430"/>
      <c r="B134" s="433" t="s">
        <v>592</v>
      </c>
      <c r="C134" s="432"/>
      <c r="D134" s="521"/>
      <c r="E134" s="521"/>
      <c r="F134" s="401"/>
    </row>
    <row r="135" spans="1:6" ht="28.5">
      <c r="A135" s="430">
        <v>4610</v>
      </c>
      <c r="B135" s="444" t="s">
        <v>735</v>
      </c>
      <c r="C135" s="432" t="s">
        <v>736</v>
      </c>
      <c r="D135" s="521"/>
      <c r="E135" s="521"/>
      <c r="F135" s="401" t="s">
        <v>205</v>
      </c>
    </row>
    <row r="136" spans="1:6" ht="28.5">
      <c r="A136" s="430">
        <v>4620</v>
      </c>
      <c r="B136" s="453" t="s">
        <v>737</v>
      </c>
      <c r="C136" s="432" t="s">
        <v>738</v>
      </c>
      <c r="D136" s="521"/>
      <c r="E136" s="521"/>
      <c r="F136" s="401" t="s">
        <v>205</v>
      </c>
    </row>
    <row r="137" spans="1:6" ht="26.25" customHeight="1">
      <c r="A137" s="430">
        <v>4630</v>
      </c>
      <c r="B137" s="452" t="s">
        <v>739</v>
      </c>
      <c r="C137" s="438" t="s">
        <v>48</v>
      </c>
      <c r="D137" s="522">
        <f>+E137</f>
        <v>16000</v>
      </c>
      <c r="E137" s="522">
        <f>+E142</f>
        <v>16000</v>
      </c>
      <c r="F137" s="401" t="s">
        <v>205</v>
      </c>
    </row>
    <row r="138" spans="1:6" ht="11.25" customHeight="1">
      <c r="A138" s="430"/>
      <c r="B138" s="433" t="s">
        <v>34</v>
      </c>
      <c r="C138" s="438"/>
      <c r="D138" s="521"/>
      <c r="E138" s="521"/>
      <c r="F138" s="401"/>
    </row>
    <row r="139" spans="1:6" ht="15.75" customHeight="1">
      <c r="A139" s="430">
        <v>4631</v>
      </c>
      <c r="B139" s="448" t="s">
        <v>740</v>
      </c>
      <c r="C139" s="442" t="s">
        <v>741</v>
      </c>
      <c r="D139" s="521"/>
      <c r="E139" s="521"/>
      <c r="F139" s="401"/>
    </row>
    <row r="140" spans="1:6" ht="15" customHeight="1">
      <c r="A140" s="430">
        <v>4632</v>
      </c>
      <c r="B140" s="440" t="s">
        <v>742</v>
      </c>
      <c r="C140" s="442" t="s">
        <v>743</v>
      </c>
      <c r="D140" s="521"/>
      <c r="E140" s="521"/>
      <c r="F140" s="401" t="s">
        <v>205</v>
      </c>
    </row>
    <row r="141" spans="1:6" ht="12.75" customHeight="1">
      <c r="A141" s="430">
        <v>4633</v>
      </c>
      <c r="B141" s="448" t="s">
        <v>744</v>
      </c>
      <c r="C141" s="442" t="s">
        <v>745</v>
      </c>
      <c r="D141" s="521"/>
      <c r="E141" s="521"/>
      <c r="F141" s="401" t="s">
        <v>205</v>
      </c>
    </row>
    <row r="142" spans="1:6" ht="14.25" customHeight="1">
      <c r="A142" s="430">
        <v>4634</v>
      </c>
      <c r="B142" s="448" t="s">
        <v>746</v>
      </c>
      <c r="C142" s="442" t="s">
        <v>747</v>
      </c>
      <c r="D142" s="521">
        <f>+E142</f>
        <v>16000</v>
      </c>
      <c r="E142" s="521">
        <f>+'Sheet6 '!G481</f>
        <v>16000</v>
      </c>
      <c r="F142" s="401" t="s">
        <v>205</v>
      </c>
    </row>
    <row r="143" spans="1:6" ht="14.25" customHeight="1">
      <c r="A143" s="430">
        <v>4640</v>
      </c>
      <c r="B143" s="452" t="s">
        <v>748</v>
      </c>
      <c r="C143" s="438" t="s">
        <v>48</v>
      </c>
      <c r="D143" s="521"/>
      <c r="E143" s="521"/>
      <c r="F143" s="401" t="s">
        <v>205</v>
      </c>
    </row>
    <row r="144" spans="1:6" ht="12.75" customHeight="1">
      <c r="A144" s="430"/>
      <c r="B144" s="433" t="s">
        <v>34</v>
      </c>
      <c r="C144" s="438"/>
      <c r="D144" s="521"/>
      <c r="E144" s="521"/>
      <c r="F144" s="401" t="s">
        <v>205</v>
      </c>
    </row>
    <row r="145" spans="1:6" ht="12" customHeight="1">
      <c r="A145" s="430">
        <v>4641</v>
      </c>
      <c r="B145" s="448" t="s">
        <v>749</v>
      </c>
      <c r="C145" s="442" t="s">
        <v>750</v>
      </c>
      <c r="D145" s="521"/>
      <c r="E145" s="521"/>
      <c r="F145" s="401"/>
    </row>
    <row r="146" spans="1:6" ht="15.75" customHeight="1">
      <c r="A146" s="462">
        <v>4700</v>
      </c>
      <c r="B146" s="463" t="s">
        <v>751</v>
      </c>
      <c r="C146" s="438" t="s">
        <v>48</v>
      </c>
      <c r="D146" s="522">
        <f>+E146</f>
        <v>84376.15</v>
      </c>
      <c r="E146" s="522">
        <f>E148+E152+E158+E161+E165+E168+E171</f>
        <v>84376.15</v>
      </c>
      <c r="F146" s="401" t="s">
        <v>205</v>
      </c>
    </row>
    <row r="147" spans="1:6" ht="15" customHeight="1">
      <c r="A147" s="436"/>
      <c r="B147" s="433" t="s">
        <v>592</v>
      </c>
      <c r="C147" s="432"/>
      <c r="D147" s="521"/>
      <c r="E147" s="521"/>
      <c r="F147" s="401"/>
    </row>
    <row r="148" spans="1:6" ht="27">
      <c r="A148" s="430">
        <v>4710</v>
      </c>
      <c r="B148" s="443" t="s">
        <v>752</v>
      </c>
      <c r="C148" s="438" t="s">
        <v>48</v>
      </c>
      <c r="D148" s="522">
        <f>+E148</f>
        <v>2000</v>
      </c>
      <c r="E148" s="522">
        <f>+E150+E151</f>
        <v>2000</v>
      </c>
      <c r="F148" s="409"/>
    </row>
    <row r="149" spans="1:6" ht="14.25" customHeight="1">
      <c r="A149" s="430"/>
      <c r="B149" s="433" t="s">
        <v>34</v>
      </c>
      <c r="C149" s="438"/>
      <c r="D149" s="521"/>
      <c r="E149" s="521"/>
      <c r="F149" s="401" t="s">
        <v>205</v>
      </c>
    </row>
    <row r="150" spans="1:6" ht="13.5" customHeight="1">
      <c r="A150" s="430">
        <v>4711</v>
      </c>
      <c r="B150" s="440" t="s">
        <v>753</v>
      </c>
      <c r="C150" s="442" t="s">
        <v>754</v>
      </c>
      <c r="D150" s="521"/>
      <c r="E150" s="521"/>
      <c r="F150" s="401"/>
    </row>
    <row r="151" spans="1:6" ht="27.75" customHeight="1">
      <c r="A151" s="430">
        <v>4712</v>
      </c>
      <c r="B151" s="448" t="s">
        <v>755</v>
      </c>
      <c r="C151" s="442" t="s">
        <v>756</v>
      </c>
      <c r="D151" s="521">
        <f>+E151</f>
        <v>2000</v>
      </c>
      <c r="E151" s="521">
        <f>+'Sheet6 '!G82</f>
        <v>2000</v>
      </c>
      <c r="F151" s="401" t="s">
        <v>205</v>
      </c>
    </row>
    <row r="152" spans="1:6" ht="27" customHeight="1">
      <c r="A152" s="430">
        <v>4720</v>
      </c>
      <c r="B152" s="452" t="s">
        <v>757</v>
      </c>
      <c r="C152" s="395" t="s">
        <v>205</v>
      </c>
      <c r="D152" s="522">
        <f>+E152</f>
        <v>3100</v>
      </c>
      <c r="E152" s="522">
        <f>+E156</f>
        <v>3100</v>
      </c>
      <c r="F152" s="401" t="s">
        <v>205</v>
      </c>
    </row>
    <row r="153" spans="1:6" ht="15.75" customHeight="1">
      <c r="A153" s="430"/>
      <c r="B153" s="433" t="s">
        <v>34</v>
      </c>
      <c r="C153" s="438"/>
      <c r="D153" s="521"/>
      <c r="E153" s="523"/>
      <c r="F153" s="401" t="s">
        <v>205</v>
      </c>
    </row>
    <row r="154" spans="1:6" ht="12.75" customHeight="1">
      <c r="A154" s="430">
        <v>4721</v>
      </c>
      <c r="B154" s="448" t="s">
        <v>758</v>
      </c>
      <c r="C154" s="442" t="s">
        <v>759</v>
      </c>
      <c r="D154" s="521"/>
      <c r="E154" s="523"/>
      <c r="F154" s="401"/>
    </row>
    <row r="155" spans="1:6" ht="13.5" customHeight="1">
      <c r="A155" s="430">
        <v>4722</v>
      </c>
      <c r="B155" s="448" t="s">
        <v>760</v>
      </c>
      <c r="C155" s="464">
        <v>4822</v>
      </c>
      <c r="D155" s="521"/>
      <c r="E155" s="523"/>
      <c r="F155" s="401" t="s">
        <v>205</v>
      </c>
    </row>
    <row r="156" spans="1:6" ht="17.25">
      <c r="A156" s="430">
        <v>4723</v>
      </c>
      <c r="B156" s="448" t="s">
        <v>761</v>
      </c>
      <c r="C156" s="442" t="s">
        <v>762</v>
      </c>
      <c r="D156" s="521">
        <f>+E156</f>
        <v>3100</v>
      </c>
      <c r="E156" s="523">
        <f>+'Sheet6 '!G244+'Sheet6 '!G39</f>
        <v>3100</v>
      </c>
      <c r="F156" s="401" t="s">
        <v>205</v>
      </c>
    </row>
    <row r="157" spans="1:6" ht="15.75" customHeight="1">
      <c r="A157" s="430">
        <v>4724</v>
      </c>
      <c r="B157" s="448" t="s">
        <v>763</v>
      </c>
      <c r="C157" s="442" t="s">
        <v>764</v>
      </c>
      <c r="D157" s="521"/>
      <c r="E157" s="523"/>
      <c r="F157" s="401" t="s">
        <v>205</v>
      </c>
    </row>
    <row r="158" spans="1:6" ht="27">
      <c r="A158" s="430">
        <v>4730</v>
      </c>
      <c r="B158" s="452" t="s">
        <v>765</v>
      </c>
      <c r="C158" s="438" t="s">
        <v>48</v>
      </c>
      <c r="D158" s="521"/>
      <c r="E158" s="521"/>
      <c r="F158" s="401" t="s">
        <v>205</v>
      </c>
    </row>
    <row r="159" spans="1:6" ht="13.5" customHeight="1">
      <c r="A159" s="430"/>
      <c r="B159" s="433" t="s">
        <v>34</v>
      </c>
      <c r="C159" s="438"/>
      <c r="D159" s="521"/>
      <c r="E159" s="521"/>
      <c r="F159" s="401" t="s">
        <v>205</v>
      </c>
    </row>
    <row r="160" spans="1:6" ht="12.75" customHeight="1">
      <c r="A160" s="430">
        <v>4731</v>
      </c>
      <c r="B160" s="456" t="s">
        <v>766</v>
      </c>
      <c r="C160" s="442" t="s">
        <v>767</v>
      </c>
      <c r="D160" s="521"/>
      <c r="E160" s="521"/>
      <c r="F160" s="401"/>
    </row>
    <row r="161" spans="1:6" ht="40.5">
      <c r="A161" s="430">
        <v>4740</v>
      </c>
      <c r="B161" s="452" t="s">
        <v>768</v>
      </c>
      <c r="C161" s="438" t="s">
        <v>48</v>
      </c>
      <c r="D161" s="521"/>
      <c r="E161" s="521"/>
      <c r="F161" s="401" t="s">
        <v>205</v>
      </c>
    </row>
    <row r="162" spans="1:6" ht="13.5" customHeight="1">
      <c r="A162" s="430"/>
      <c r="B162" s="433" t="s">
        <v>34</v>
      </c>
      <c r="C162" s="438"/>
      <c r="D162" s="521"/>
      <c r="E162" s="521"/>
      <c r="F162" s="401" t="s">
        <v>205</v>
      </c>
    </row>
    <row r="163" spans="1:6" ht="12" customHeight="1">
      <c r="A163" s="430">
        <v>4741</v>
      </c>
      <c r="B163" s="448" t="s">
        <v>769</v>
      </c>
      <c r="C163" s="442" t="s">
        <v>770</v>
      </c>
      <c r="D163" s="521"/>
      <c r="E163" s="521"/>
      <c r="F163" s="401"/>
    </row>
    <row r="164" spans="1:6" ht="27.75" customHeight="1">
      <c r="A164" s="430">
        <v>4742</v>
      </c>
      <c r="B164" s="448" t="s">
        <v>771</v>
      </c>
      <c r="C164" s="442" t="s">
        <v>772</v>
      </c>
      <c r="D164" s="521"/>
      <c r="E164" s="521"/>
      <c r="F164" s="401" t="s">
        <v>205</v>
      </c>
    </row>
    <row r="165" spans="1:6" ht="27" customHeight="1">
      <c r="A165" s="430">
        <v>4750</v>
      </c>
      <c r="B165" s="452" t="s">
        <v>773</v>
      </c>
      <c r="C165" s="438" t="s">
        <v>48</v>
      </c>
      <c r="D165" s="521"/>
      <c r="E165" s="521"/>
      <c r="F165" s="401" t="s">
        <v>205</v>
      </c>
    </row>
    <row r="166" spans="1:6" ht="10.5" customHeight="1">
      <c r="A166" s="430"/>
      <c r="B166" s="433" t="s">
        <v>34</v>
      </c>
      <c r="C166" s="438"/>
      <c r="D166" s="521"/>
      <c r="E166" s="521"/>
      <c r="F166" s="401" t="s">
        <v>205</v>
      </c>
    </row>
    <row r="167" spans="1:6" ht="12.75" customHeight="1">
      <c r="A167" s="430">
        <v>4751</v>
      </c>
      <c r="B167" s="448" t="s">
        <v>774</v>
      </c>
      <c r="C167" s="442" t="s">
        <v>775</v>
      </c>
      <c r="D167" s="521"/>
      <c r="E167" s="521"/>
      <c r="F167" s="401"/>
    </row>
    <row r="168" spans="1:6" ht="12" customHeight="1">
      <c r="A168" s="430">
        <v>4760</v>
      </c>
      <c r="B168" s="452" t="s">
        <v>776</v>
      </c>
      <c r="C168" s="438" t="s">
        <v>48</v>
      </c>
      <c r="D168" s="521"/>
      <c r="E168" s="521"/>
      <c r="F168" s="401" t="s">
        <v>205</v>
      </c>
    </row>
    <row r="169" spans="1:6" ht="13.5" customHeight="1">
      <c r="A169" s="430"/>
      <c r="B169" s="433" t="s">
        <v>34</v>
      </c>
      <c r="C169" s="438"/>
      <c r="D169" s="521"/>
      <c r="E169" s="521"/>
      <c r="F169" s="401" t="s">
        <v>205</v>
      </c>
    </row>
    <row r="170" spans="1:6" ht="12" customHeight="1">
      <c r="A170" s="430">
        <v>4761</v>
      </c>
      <c r="B170" s="448" t="s">
        <v>777</v>
      </c>
      <c r="C170" s="442" t="s">
        <v>778</v>
      </c>
      <c r="D170" s="521"/>
      <c r="E170" s="521"/>
      <c r="F170" s="401"/>
    </row>
    <row r="171" spans="1:6" ht="20.25" customHeight="1">
      <c r="A171" s="430">
        <v>4770</v>
      </c>
      <c r="B171" s="452" t="s">
        <v>779</v>
      </c>
      <c r="C171" s="438" t="s">
        <v>48</v>
      </c>
      <c r="D171" s="522">
        <f>+E171</f>
        <v>79276.149999999994</v>
      </c>
      <c r="E171" s="522">
        <f>+E173</f>
        <v>79276.149999999994</v>
      </c>
      <c r="F171" s="401" t="s">
        <v>205</v>
      </c>
    </row>
    <row r="172" spans="1:6" ht="14.25" customHeight="1">
      <c r="A172" s="430"/>
      <c r="B172" s="433" t="s">
        <v>34</v>
      </c>
      <c r="C172" s="438"/>
      <c r="D172" s="521"/>
      <c r="E172" s="521"/>
      <c r="F172" s="401"/>
    </row>
    <row r="173" spans="1:6" ht="15.75" customHeight="1">
      <c r="A173" s="430">
        <v>4771</v>
      </c>
      <c r="B173" s="448" t="s">
        <v>780</v>
      </c>
      <c r="C173" s="442" t="s">
        <v>781</v>
      </c>
      <c r="D173" s="521">
        <f>+E173</f>
        <v>79276.149999999994</v>
      </c>
      <c r="E173" s="521">
        <f>+'Sheet6 '!G498</f>
        <v>79276.149999999994</v>
      </c>
      <c r="F173" s="401"/>
    </row>
    <row r="174" spans="1:6" ht="17.25" customHeight="1">
      <c r="A174" s="430">
        <v>4772</v>
      </c>
      <c r="B174" s="448" t="s">
        <v>782</v>
      </c>
      <c r="C174" s="438" t="s">
        <v>48</v>
      </c>
      <c r="D174" s="521"/>
      <c r="E174" s="521"/>
      <c r="F174" s="401"/>
    </row>
    <row r="175" spans="1:6" ht="29.25" customHeight="1">
      <c r="A175" s="430">
        <v>5000</v>
      </c>
      <c r="B175" s="465" t="s">
        <v>783</v>
      </c>
      <c r="C175" s="438" t="s">
        <v>48</v>
      </c>
      <c r="D175" s="633">
        <f>+F175</f>
        <v>563000</v>
      </c>
      <c r="E175" s="528" t="s">
        <v>205</v>
      </c>
      <c r="F175" s="629">
        <f>F177+F184+F189</f>
        <v>563000</v>
      </c>
    </row>
    <row r="176" spans="1:6" s="68" customFormat="1" ht="12.75" customHeight="1">
      <c r="A176" s="436"/>
      <c r="B176" s="433" t="s">
        <v>592</v>
      </c>
      <c r="C176" s="432"/>
      <c r="D176" s="634"/>
      <c r="E176" s="528"/>
      <c r="F176" s="630"/>
    </row>
    <row r="177" spans="1:6" ht="14.25" customHeight="1">
      <c r="A177" s="430">
        <v>5100</v>
      </c>
      <c r="B177" s="453" t="s">
        <v>784</v>
      </c>
      <c r="C177" s="438" t="s">
        <v>48</v>
      </c>
      <c r="D177" s="635">
        <f>+F177</f>
        <v>522000</v>
      </c>
      <c r="E177" s="529" t="s">
        <v>205</v>
      </c>
      <c r="F177" s="631">
        <f>+F179</f>
        <v>522000</v>
      </c>
    </row>
    <row r="178" spans="1:6" ht="17.25">
      <c r="A178" s="436"/>
      <c r="B178" s="433" t="s">
        <v>592</v>
      </c>
      <c r="C178" s="432"/>
      <c r="D178" s="636"/>
      <c r="E178" s="527"/>
      <c r="F178" s="630"/>
    </row>
    <row r="179" spans="1:6" ht="15.75" customHeight="1">
      <c r="A179" s="430">
        <v>5110</v>
      </c>
      <c r="B179" s="452" t="s">
        <v>785</v>
      </c>
      <c r="C179" s="438" t="s">
        <v>48</v>
      </c>
      <c r="D179" s="637">
        <f>+F179</f>
        <v>522000</v>
      </c>
      <c r="E179" s="527" t="s">
        <v>205</v>
      </c>
      <c r="F179" s="631">
        <f>+F182+F183</f>
        <v>522000</v>
      </c>
    </row>
    <row r="180" spans="1:6" ht="14.25" customHeight="1">
      <c r="A180" s="430"/>
      <c r="B180" s="433" t="s">
        <v>34</v>
      </c>
      <c r="C180" s="438"/>
      <c r="D180" s="636"/>
      <c r="E180" s="527"/>
      <c r="F180" s="630"/>
    </row>
    <row r="181" spans="1:6" ht="17.25">
      <c r="A181" s="430">
        <v>5111</v>
      </c>
      <c r="B181" s="448" t="s">
        <v>786</v>
      </c>
      <c r="C181" s="466" t="s">
        <v>787</v>
      </c>
      <c r="D181" s="636"/>
      <c r="E181" s="521"/>
      <c r="F181" s="632"/>
    </row>
    <row r="182" spans="1:6" ht="15" customHeight="1">
      <c r="A182" s="430">
        <v>5112</v>
      </c>
      <c r="B182" s="448" t="s">
        <v>788</v>
      </c>
      <c r="C182" s="466" t="s">
        <v>789</v>
      </c>
      <c r="D182" s="636">
        <f>+F182</f>
        <v>412000</v>
      </c>
      <c r="E182" s="530"/>
      <c r="F182" s="630">
        <f>+'Sheet6 '!H194+'Sheet6 '!H245+'Sheet6 '!H259+'Sheet6 '!H298</f>
        <v>412000</v>
      </c>
    </row>
    <row r="183" spans="1:6" ht="15.75" customHeight="1">
      <c r="A183" s="430">
        <v>5113</v>
      </c>
      <c r="B183" s="448" t="s">
        <v>790</v>
      </c>
      <c r="C183" s="466" t="s">
        <v>791</v>
      </c>
      <c r="D183" s="634">
        <f>+F183</f>
        <v>110000</v>
      </c>
      <c r="E183" s="527" t="s">
        <v>205</v>
      </c>
      <c r="F183" s="630">
        <f>+'Sheet6 '!H410</f>
        <v>110000</v>
      </c>
    </row>
    <row r="184" spans="1:6" ht="26.25">
      <c r="A184" s="430">
        <v>5120</v>
      </c>
      <c r="B184" s="452" t="s">
        <v>792</v>
      </c>
      <c r="C184" s="438" t="s">
        <v>48</v>
      </c>
      <c r="D184" s="638">
        <f>+F184</f>
        <v>20000</v>
      </c>
      <c r="E184" s="528" t="s">
        <v>205</v>
      </c>
      <c r="F184" s="632">
        <f>+F186+F187+F188</f>
        <v>20000</v>
      </c>
    </row>
    <row r="185" spans="1:6" ht="12.75" customHeight="1">
      <c r="A185" s="430"/>
      <c r="B185" s="467" t="s">
        <v>34</v>
      </c>
      <c r="C185" s="438"/>
      <c r="D185" s="636"/>
      <c r="E185" s="527"/>
      <c r="F185" s="630"/>
    </row>
    <row r="186" spans="1:6" ht="17.25">
      <c r="A186" s="430">
        <v>5121</v>
      </c>
      <c r="B186" s="448" t="s">
        <v>793</v>
      </c>
      <c r="C186" s="466" t="s">
        <v>794</v>
      </c>
      <c r="D186" s="636">
        <v>0</v>
      </c>
      <c r="E186" s="521"/>
      <c r="F186" s="630">
        <v>0</v>
      </c>
    </row>
    <row r="187" spans="1:6" ht="16.5" customHeight="1">
      <c r="A187" s="430">
        <v>5122</v>
      </c>
      <c r="B187" s="448" t="s">
        <v>795</v>
      </c>
      <c r="C187" s="466" t="s">
        <v>796</v>
      </c>
      <c r="D187" s="636">
        <f>+F187</f>
        <v>20000</v>
      </c>
      <c r="E187" s="527" t="s">
        <v>205</v>
      </c>
      <c r="F187" s="630">
        <f>+'Sheet6 '!H261+'Sheet6 '!H83+'Sheet6 '!H40</f>
        <v>20000</v>
      </c>
    </row>
    <row r="188" spans="1:6" ht="15.75" customHeight="1">
      <c r="A188" s="430">
        <v>5123</v>
      </c>
      <c r="B188" s="448" t="s">
        <v>797</v>
      </c>
      <c r="C188" s="466" t="s">
        <v>798</v>
      </c>
      <c r="D188" s="634"/>
      <c r="E188" s="527" t="s">
        <v>205</v>
      </c>
      <c r="F188" s="630"/>
    </row>
    <row r="189" spans="1:6" ht="32.25" customHeight="1">
      <c r="A189" s="430">
        <v>5130</v>
      </c>
      <c r="B189" s="452" t="s">
        <v>799</v>
      </c>
      <c r="C189" s="438" t="s">
        <v>48</v>
      </c>
      <c r="D189" s="638">
        <f>+F189</f>
        <v>21000</v>
      </c>
      <c r="E189" s="527" t="s">
        <v>205</v>
      </c>
      <c r="F189" s="632">
        <f>F191+F192+F193+F194</f>
        <v>21000</v>
      </c>
    </row>
    <row r="190" spans="1:6" ht="16.5" customHeight="1">
      <c r="A190" s="430"/>
      <c r="B190" s="433" t="s">
        <v>34</v>
      </c>
      <c r="C190" s="438"/>
      <c r="D190" s="636"/>
      <c r="E190" s="527"/>
      <c r="F190" s="630"/>
    </row>
    <row r="191" spans="1:6" ht="14.25" customHeight="1">
      <c r="A191" s="430">
        <v>5131</v>
      </c>
      <c r="B191" s="448" t="s">
        <v>800</v>
      </c>
      <c r="C191" s="466" t="s">
        <v>801</v>
      </c>
      <c r="D191" s="636"/>
      <c r="E191" s="521"/>
      <c r="F191" s="632"/>
    </row>
    <row r="192" spans="1:6" ht="13.5" customHeight="1">
      <c r="A192" s="430">
        <v>5132</v>
      </c>
      <c r="B192" s="448" t="s">
        <v>802</v>
      </c>
      <c r="C192" s="466" t="s">
        <v>803</v>
      </c>
      <c r="D192" s="636">
        <v>0</v>
      </c>
      <c r="E192" s="527" t="s">
        <v>205</v>
      </c>
      <c r="F192" s="630">
        <v>0</v>
      </c>
    </row>
    <row r="193" spans="1:6" ht="17.25" customHeight="1">
      <c r="A193" s="430">
        <v>5133</v>
      </c>
      <c r="B193" s="448" t="s">
        <v>804</v>
      </c>
      <c r="C193" s="466" t="s">
        <v>805</v>
      </c>
      <c r="D193" s="636"/>
      <c r="E193" s="527" t="s">
        <v>205</v>
      </c>
      <c r="F193" s="630"/>
    </row>
    <row r="194" spans="1:6" ht="14.25" customHeight="1">
      <c r="A194" s="430">
        <v>5134</v>
      </c>
      <c r="B194" s="448" t="s">
        <v>806</v>
      </c>
      <c r="C194" s="466" t="s">
        <v>807</v>
      </c>
      <c r="D194" s="634">
        <f>F194</f>
        <v>21000</v>
      </c>
      <c r="E194" s="527"/>
      <c r="F194" s="630">
        <f>+'Sheet6 '!H84+'Sheet6 '!H250</f>
        <v>21000</v>
      </c>
    </row>
    <row r="195" spans="1:6" ht="14.25" customHeight="1">
      <c r="A195" s="430">
        <v>5200</v>
      </c>
      <c r="B195" s="450" t="s">
        <v>808</v>
      </c>
      <c r="C195" s="438" t="s">
        <v>48</v>
      </c>
      <c r="D195" s="638">
        <v>0</v>
      </c>
      <c r="E195" s="528" t="s">
        <v>205</v>
      </c>
      <c r="F195" s="632">
        <v>0</v>
      </c>
    </row>
    <row r="196" spans="1:6" ht="16.5" customHeight="1">
      <c r="A196" s="436"/>
      <c r="B196" s="433" t="s">
        <v>592</v>
      </c>
      <c r="C196" s="432"/>
      <c r="D196" s="636"/>
      <c r="E196" s="530"/>
      <c r="F196" s="410"/>
    </row>
    <row r="197" spans="1:6" ht="12.75" customHeight="1">
      <c r="A197" s="430">
        <v>5211</v>
      </c>
      <c r="B197" s="448" t="s">
        <v>809</v>
      </c>
      <c r="C197" s="466" t="s">
        <v>810</v>
      </c>
      <c r="D197" s="521"/>
      <c r="E197" s="521"/>
      <c r="F197" s="409"/>
    </row>
    <row r="198" spans="1:6" ht="18.75" customHeight="1">
      <c r="A198" s="430">
        <v>5221</v>
      </c>
      <c r="B198" s="448" t="s">
        <v>811</v>
      </c>
      <c r="C198" s="466" t="s">
        <v>812</v>
      </c>
      <c r="D198" s="521">
        <v>0</v>
      </c>
      <c r="E198" s="527" t="s">
        <v>205</v>
      </c>
      <c r="F198" s="410"/>
    </row>
    <row r="199" spans="1:6" ht="13.5" customHeight="1">
      <c r="A199" s="430">
        <v>5231</v>
      </c>
      <c r="B199" s="448" t="s">
        <v>813</v>
      </c>
      <c r="C199" s="466" t="s">
        <v>814</v>
      </c>
      <c r="D199" s="521"/>
      <c r="E199" s="527" t="s">
        <v>205</v>
      </c>
      <c r="F199" s="410"/>
    </row>
    <row r="200" spans="1:6" ht="13.5" customHeight="1">
      <c r="A200" s="430">
        <v>5241</v>
      </c>
      <c r="B200" s="448" t="s">
        <v>815</v>
      </c>
      <c r="C200" s="466" t="s">
        <v>816</v>
      </c>
      <c r="D200" s="521"/>
      <c r="E200" s="527" t="s">
        <v>205</v>
      </c>
      <c r="F200" s="409"/>
    </row>
    <row r="201" spans="1:6" ht="17.25" customHeight="1">
      <c r="A201" s="430">
        <v>5300</v>
      </c>
      <c r="B201" s="450" t="s">
        <v>817</v>
      </c>
      <c r="C201" s="438" t="s">
        <v>48</v>
      </c>
      <c r="D201" s="521"/>
      <c r="E201" s="527"/>
      <c r="F201" s="410"/>
    </row>
    <row r="202" spans="1:6" ht="11.25" customHeight="1">
      <c r="A202" s="436"/>
      <c r="B202" s="433" t="s">
        <v>592</v>
      </c>
      <c r="C202" s="432"/>
      <c r="D202" s="521"/>
      <c r="E202" s="527" t="s">
        <v>205</v>
      </c>
      <c r="F202" s="409"/>
    </row>
    <row r="203" spans="1:6" ht="13.5" customHeight="1">
      <c r="A203" s="430">
        <v>5311</v>
      </c>
      <c r="B203" s="448" t="s">
        <v>818</v>
      </c>
      <c r="C203" s="466" t="s">
        <v>819</v>
      </c>
      <c r="D203" s="521"/>
      <c r="E203" s="521"/>
      <c r="F203" s="409"/>
    </row>
    <row r="204" spans="1:6" ht="13.5" customHeight="1">
      <c r="A204" s="430">
        <v>5400</v>
      </c>
      <c r="B204" s="450" t="s">
        <v>820</v>
      </c>
      <c r="C204" s="438" t="s">
        <v>48</v>
      </c>
      <c r="D204" s="522">
        <v>0</v>
      </c>
      <c r="E204" s="527" t="s">
        <v>205</v>
      </c>
      <c r="F204" s="413">
        <v>0</v>
      </c>
    </row>
    <row r="205" spans="1:6" ht="17.25">
      <c r="A205" s="436"/>
      <c r="B205" s="433" t="s">
        <v>592</v>
      </c>
      <c r="C205" s="432"/>
      <c r="D205" s="521"/>
      <c r="E205" s="527" t="s">
        <v>205</v>
      </c>
      <c r="F205" s="410"/>
    </row>
    <row r="206" spans="1:6" ht="17.25">
      <c r="A206" s="430">
        <v>5411</v>
      </c>
      <c r="B206" s="448" t="s">
        <v>821</v>
      </c>
      <c r="C206" s="466" t="s">
        <v>822</v>
      </c>
      <c r="D206" s="521">
        <v>0</v>
      </c>
      <c r="E206" s="521"/>
      <c r="F206" s="410"/>
    </row>
    <row r="207" spans="1:6" ht="12.75" customHeight="1">
      <c r="A207" s="430">
        <v>5421</v>
      </c>
      <c r="B207" s="448" t="s">
        <v>823</v>
      </c>
      <c r="C207" s="466" t="s">
        <v>824</v>
      </c>
      <c r="D207" s="521"/>
      <c r="E207" s="527" t="s">
        <v>205</v>
      </c>
      <c r="F207" s="410"/>
    </row>
    <row r="208" spans="1:6" ht="14.25" customHeight="1">
      <c r="A208" s="430">
        <v>5431</v>
      </c>
      <c r="B208" s="448" t="s">
        <v>825</v>
      </c>
      <c r="C208" s="466" t="s">
        <v>826</v>
      </c>
      <c r="D208" s="521"/>
      <c r="E208" s="527" t="s">
        <v>205</v>
      </c>
      <c r="F208" s="410"/>
    </row>
    <row r="209" spans="1:6" ht="14.25" customHeight="1">
      <c r="A209" s="430">
        <v>5441</v>
      </c>
      <c r="B209" s="468" t="s">
        <v>827</v>
      </c>
      <c r="C209" s="466" t="s">
        <v>828</v>
      </c>
      <c r="D209" s="521"/>
      <c r="E209" s="527" t="s">
        <v>205</v>
      </c>
      <c r="F209" s="410"/>
    </row>
    <row r="210" spans="1:6" s="609" customFormat="1" ht="30.75" customHeight="1">
      <c r="A210" s="606" t="s">
        <v>829</v>
      </c>
      <c r="B210" s="607" t="s">
        <v>830</v>
      </c>
      <c r="C210" s="428" t="s">
        <v>48</v>
      </c>
      <c r="D210" s="608">
        <f>F210</f>
        <v>-85867.58</v>
      </c>
      <c r="E210" s="528" t="s">
        <v>205</v>
      </c>
      <c r="F210" s="639">
        <f>F228</f>
        <v>-85867.58</v>
      </c>
    </row>
    <row r="211" spans="1:6" s="1" customFormat="1" ht="13.5" customHeight="1">
      <c r="A211" s="469"/>
      <c r="B211" s="467" t="s">
        <v>18</v>
      </c>
      <c r="C211" s="470"/>
      <c r="D211" s="521"/>
      <c r="E211" s="521" t="s">
        <v>831</v>
      </c>
      <c r="F211" s="410"/>
    </row>
    <row r="212" spans="1:6" s="1" customFormat="1" ht="27.75">
      <c r="A212" s="471" t="s">
        <v>832</v>
      </c>
      <c r="B212" s="472" t="s">
        <v>833</v>
      </c>
      <c r="C212" s="428" t="s">
        <v>48</v>
      </c>
      <c r="D212" s="521"/>
      <c r="E212" s="521"/>
      <c r="F212" s="410"/>
    </row>
    <row r="213" spans="1:6" s="1" customFormat="1" ht="11.25" customHeight="1">
      <c r="A213" s="471"/>
      <c r="B213" s="467" t="s">
        <v>18</v>
      </c>
      <c r="C213" s="428"/>
      <c r="D213" s="521"/>
      <c r="E213" s="521" t="s">
        <v>831</v>
      </c>
      <c r="F213" s="409"/>
    </row>
    <row r="214" spans="1:6" s="1" customFormat="1" ht="13.5" customHeight="1">
      <c r="A214" s="471" t="s">
        <v>834</v>
      </c>
      <c r="B214" s="473" t="s">
        <v>835</v>
      </c>
      <c r="C214" s="474" t="s">
        <v>836</v>
      </c>
      <c r="D214" s="521"/>
      <c r="E214" s="521"/>
      <c r="F214" s="409"/>
    </row>
    <row r="215" spans="1:6" s="1" customFormat="1" ht="17.25">
      <c r="A215" s="471" t="s">
        <v>837</v>
      </c>
      <c r="B215" s="473" t="s">
        <v>838</v>
      </c>
      <c r="C215" s="474" t="s">
        <v>839</v>
      </c>
      <c r="D215" s="521"/>
      <c r="E215" s="521"/>
      <c r="F215" s="409"/>
    </row>
    <row r="216" spans="1:6" s="45" customFormat="1" ht="17.25">
      <c r="A216" s="133" t="s">
        <v>840</v>
      </c>
      <c r="B216" s="473" t="s">
        <v>841</v>
      </c>
      <c r="C216" s="474" t="s">
        <v>842</v>
      </c>
      <c r="D216" s="520"/>
      <c r="E216" s="520"/>
      <c r="F216" s="620"/>
    </row>
    <row r="217" spans="1:6" s="1" customFormat="1" ht="13.5" customHeight="1">
      <c r="A217" s="133" t="s">
        <v>843</v>
      </c>
      <c r="B217" s="472" t="s">
        <v>844</v>
      </c>
      <c r="C217" s="428" t="s">
        <v>48</v>
      </c>
      <c r="D217" s="521"/>
      <c r="E217" s="521" t="s">
        <v>831</v>
      </c>
      <c r="F217" s="409"/>
    </row>
    <row r="218" spans="1:6" s="1" customFormat="1" ht="12.75" customHeight="1">
      <c r="A218" s="133"/>
      <c r="B218" s="467" t="s">
        <v>18</v>
      </c>
      <c r="C218" s="428"/>
      <c r="D218" s="521"/>
      <c r="E218" s="521" t="s">
        <v>831</v>
      </c>
      <c r="F218" s="409"/>
    </row>
    <row r="219" spans="1:6" s="1" customFormat="1" ht="27.75" customHeight="1">
      <c r="A219" s="133" t="s">
        <v>845</v>
      </c>
      <c r="B219" s="473" t="s">
        <v>846</v>
      </c>
      <c r="C219" s="475" t="s">
        <v>847</v>
      </c>
      <c r="D219" s="521"/>
      <c r="E219" s="521"/>
      <c r="F219" s="409"/>
    </row>
    <row r="220" spans="1:6" s="1" customFormat="1" ht="24.75" customHeight="1">
      <c r="A220" s="133" t="s">
        <v>848</v>
      </c>
      <c r="B220" s="473" t="s">
        <v>849</v>
      </c>
      <c r="C220" s="428" t="s">
        <v>48</v>
      </c>
      <c r="D220" s="521"/>
      <c r="E220" s="521" t="s">
        <v>831</v>
      </c>
      <c r="F220" s="409"/>
    </row>
    <row r="221" spans="1:6" s="1" customFormat="1" ht="12.75" customHeight="1">
      <c r="A221" s="133"/>
      <c r="B221" s="476" t="s">
        <v>34</v>
      </c>
      <c r="C221" s="451"/>
      <c r="D221" s="521"/>
      <c r="E221" s="521" t="s">
        <v>831</v>
      </c>
      <c r="F221" s="409"/>
    </row>
    <row r="222" spans="1:6" s="1" customFormat="1" ht="16.5" customHeight="1">
      <c r="A222" s="133" t="s">
        <v>850</v>
      </c>
      <c r="B222" s="476" t="s">
        <v>851</v>
      </c>
      <c r="C222" s="474" t="s">
        <v>852</v>
      </c>
      <c r="D222" s="521"/>
      <c r="E222" s="521"/>
      <c r="F222" s="409"/>
    </row>
    <row r="223" spans="1:6" s="1" customFormat="1" ht="13.5" customHeight="1">
      <c r="A223" s="477" t="s">
        <v>853</v>
      </c>
      <c r="B223" s="476" t="s">
        <v>854</v>
      </c>
      <c r="C223" s="475" t="s">
        <v>855</v>
      </c>
      <c r="D223" s="521"/>
      <c r="E223" s="521"/>
      <c r="F223" s="409"/>
    </row>
    <row r="224" spans="1:6" s="1" customFormat="1" ht="15.75" customHeight="1">
      <c r="A224" s="133" t="s">
        <v>856</v>
      </c>
      <c r="B224" s="478" t="s">
        <v>857</v>
      </c>
      <c r="C224" s="475" t="s">
        <v>858</v>
      </c>
      <c r="D224" s="521"/>
      <c r="E224" s="521" t="s">
        <v>831</v>
      </c>
      <c r="F224" s="409"/>
    </row>
    <row r="225" spans="1:17" s="1" customFormat="1" ht="26.25" customHeight="1">
      <c r="A225" s="133" t="s">
        <v>859</v>
      </c>
      <c r="B225" s="472" t="s">
        <v>860</v>
      </c>
      <c r="C225" s="428" t="s">
        <v>48</v>
      </c>
      <c r="D225" s="521"/>
      <c r="E225" s="521" t="s">
        <v>831</v>
      </c>
      <c r="F225" s="409"/>
    </row>
    <row r="226" spans="1:17" s="1" customFormat="1" ht="12" customHeight="1">
      <c r="A226" s="133"/>
      <c r="B226" s="467" t="s">
        <v>18</v>
      </c>
      <c r="C226" s="451"/>
      <c r="D226" s="521"/>
      <c r="E226" s="521" t="s">
        <v>831</v>
      </c>
      <c r="F226" s="409"/>
    </row>
    <row r="227" spans="1:17" s="1" customFormat="1" ht="17.25">
      <c r="A227" s="477" t="s">
        <v>861</v>
      </c>
      <c r="B227" s="473" t="s">
        <v>862</v>
      </c>
      <c r="C227" s="479" t="s">
        <v>863</v>
      </c>
      <c r="D227" s="521"/>
      <c r="E227" s="521"/>
      <c r="F227" s="409"/>
    </row>
    <row r="228" spans="1:17" s="1" customFormat="1" ht="15.75" customHeight="1">
      <c r="A228" s="133" t="s">
        <v>864</v>
      </c>
      <c r="B228" s="472" t="s">
        <v>865</v>
      </c>
      <c r="C228" s="428" t="s">
        <v>48</v>
      </c>
      <c r="D228" s="612">
        <f>F228</f>
        <v>-85867.58</v>
      </c>
      <c r="E228" s="521" t="s">
        <v>831</v>
      </c>
      <c r="F228" s="619">
        <f>F230</f>
        <v>-85867.58</v>
      </c>
    </row>
    <row r="229" spans="1:17" s="1" customFormat="1" ht="12" customHeight="1">
      <c r="A229" s="133"/>
      <c r="B229" s="480" t="s">
        <v>18</v>
      </c>
      <c r="C229" s="428"/>
      <c r="D229" s="612"/>
      <c r="E229" s="521" t="s">
        <v>831</v>
      </c>
      <c r="F229" s="619"/>
    </row>
    <row r="230" spans="1:17" s="1" customFormat="1" ht="17.25" customHeight="1">
      <c r="A230" s="133" t="s">
        <v>866</v>
      </c>
      <c r="B230" s="473" t="s">
        <v>867</v>
      </c>
      <c r="C230" s="474" t="s">
        <v>868</v>
      </c>
      <c r="D230" s="612">
        <f>F230</f>
        <v>-85867.58</v>
      </c>
      <c r="E230" s="521" t="s">
        <v>831</v>
      </c>
      <c r="F230" s="619">
        <f>+'Sheet6 '!H228</f>
        <v>-85867.58</v>
      </c>
    </row>
    <row r="231" spans="1:17" s="1" customFormat="1" ht="15" customHeight="1">
      <c r="A231" s="477" t="s">
        <v>869</v>
      </c>
      <c r="B231" s="473" t="s">
        <v>870</v>
      </c>
      <c r="C231" s="479" t="s">
        <v>871</v>
      </c>
      <c r="D231" s="521"/>
      <c r="E231" s="521" t="s">
        <v>831</v>
      </c>
      <c r="F231" s="619"/>
    </row>
    <row r="232" spans="1:17" s="1" customFormat="1" ht="15.75" customHeight="1">
      <c r="A232" s="133" t="s">
        <v>872</v>
      </c>
      <c r="B232" s="473" t="s">
        <v>873</v>
      </c>
      <c r="C232" s="475" t="s">
        <v>874</v>
      </c>
      <c r="D232" s="521"/>
      <c r="E232" s="521" t="s">
        <v>831</v>
      </c>
      <c r="F232" s="619"/>
    </row>
    <row r="233" spans="1:17" s="1" customFormat="1" ht="27.75">
      <c r="A233" s="133" t="s">
        <v>875</v>
      </c>
      <c r="B233" s="473" t="s">
        <v>876</v>
      </c>
      <c r="C233" s="475" t="s">
        <v>877</v>
      </c>
      <c r="D233" s="521"/>
      <c r="E233" s="521" t="s">
        <v>831</v>
      </c>
      <c r="F233" s="410"/>
    </row>
    <row r="234" spans="1:17" s="1" customFormat="1" ht="27">
      <c r="A234" s="481" t="s">
        <v>875</v>
      </c>
      <c r="B234" s="482" t="s">
        <v>878</v>
      </c>
      <c r="C234" s="483" t="s">
        <v>877</v>
      </c>
      <c r="D234" s="521"/>
      <c r="E234" s="521" t="s">
        <v>831</v>
      </c>
      <c r="F234" s="409"/>
    </row>
    <row r="235" spans="1:17" s="1" customFormat="1">
      <c r="A235" s="98"/>
      <c r="F235" s="69"/>
    </row>
    <row r="236" spans="1:17" s="1" customFormat="1">
      <c r="A236" s="98"/>
      <c r="F236" s="69"/>
      <c r="G236" s="101"/>
      <c r="H236" s="101"/>
    </row>
    <row r="237" spans="1:17" s="1" customFormat="1" ht="13.5">
      <c r="A237" s="98"/>
      <c r="B237" s="349"/>
      <c r="C237" s="322"/>
      <c r="D237" s="667"/>
      <c r="E237" s="667"/>
      <c r="F237" s="621"/>
      <c r="P237" s="101"/>
      <c r="Q237" s="101"/>
    </row>
    <row r="238" spans="1:17" s="1" customFormat="1" ht="13.5">
      <c r="A238" s="98"/>
      <c r="B238" s="6"/>
      <c r="C238" s="319"/>
      <c r="D238" s="108"/>
      <c r="E238" s="320"/>
      <c r="F238" s="109"/>
      <c r="G238" s="101"/>
      <c r="H238" s="101"/>
      <c r="P238" s="101"/>
      <c r="Q238" s="101"/>
    </row>
    <row r="239" spans="1:17" s="1" customFormat="1" ht="15">
      <c r="B239" s="666"/>
      <c r="C239" s="666"/>
      <c r="D239" s="666"/>
      <c r="E239" s="666"/>
      <c r="F239" s="666"/>
      <c r="G239" s="101"/>
      <c r="H239" s="101"/>
      <c r="P239" s="101"/>
      <c r="Q239" s="7"/>
    </row>
    <row r="240" spans="1:17" ht="16.5">
      <c r="B240" s="292"/>
      <c r="C240" s="293"/>
      <c r="D240" s="272"/>
      <c r="E240" s="272"/>
      <c r="F240" s="610"/>
      <c r="G240" s="101"/>
      <c r="H240" s="101"/>
      <c r="P240" s="101"/>
    </row>
    <row r="241" spans="1:16" ht="13.5" customHeight="1">
      <c r="C241"/>
      <c r="G241" s="101"/>
      <c r="H241" s="101"/>
      <c r="N241" s="70"/>
      <c r="O241" s="1"/>
      <c r="P241" s="7"/>
    </row>
    <row r="242" spans="1:16">
      <c r="C242"/>
      <c r="I242" s="23"/>
    </row>
    <row r="243" spans="1:16">
      <c r="C243"/>
      <c r="I243" s="23"/>
    </row>
    <row r="244" spans="1:16" ht="15">
      <c r="A244" s="23"/>
      <c r="B244" s="99"/>
      <c r="C244" s="100"/>
      <c r="D244" s="7"/>
      <c r="E244" s="7"/>
      <c r="F244" s="65"/>
      <c r="G244" s="1"/>
    </row>
    <row r="245" spans="1:16">
      <c r="A245" s="23"/>
      <c r="B245" s="684"/>
      <c r="C245" s="684"/>
      <c r="D245" s="684"/>
      <c r="E245" s="684"/>
      <c r="F245" s="684"/>
      <c r="G245" s="684"/>
      <c r="H245" s="684"/>
      <c r="I245" s="684"/>
    </row>
    <row r="246" spans="1:16">
      <c r="A246" s="23"/>
      <c r="B246" s="101"/>
      <c r="C246" s="101"/>
      <c r="D246" s="613"/>
      <c r="E246" s="101"/>
      <c r="F246" s="622"/>
      <c r="G246" s="101"/>
      <c r="H246" s="101"/>
      <c r="I246" s="101"/>
    </row>
    <row r="247" spans="1:16" ht="15">
      <c r="A247" s="23"/>
      <c r="B247" s="696"/>
      <c r="C247" s="696"/>
      <c r="D247" s="696"/>
      <c r="E247" s="696"/>
      <c r="F247" s="696"/>
      <c r="G247" s="1"/>
      <c r="H247" s="1"/>
      <c r="I247" s="7"/>
    </row>
    <row r="248" spans="1:16" ht="15">
      <c r="A248" s="23"/>
      <c r="B248" s="4"/>
      <c r="C248" s="5"/>
      <c r="D248" s="614"/>
      <c r="E248" s="21"/>
      <c r="F248" s="279"/>
      <c r="G248" s="7"/>
      <c r="H248" s="7"/>
      <c r="I248" s="7"/>
    </row>
    <row r="249" spans="1:16" ht="15">
      <c r="A249" s="23"/>
      <c r="B249" s="4"/>
      <c r="C249" s="5"/>
      <c r="D249" s="614"/>
      <c r="E249" s="21"/>
      <c r="F249" s="279"/>
      <c r="G249" s="7"/>
      <c r="H249" s="7"/>
      <c r="I249" s="7"/>
    </row>
    <row r="250" spans="1:16">
      <c r="A250" s="23"/>
      <c r="C250"/>
    </row>
    <row r="251" spans="1:16">
      <c r="A251" s="23"/>
      <c r="B251" s="26"/>
      <c r="C251" s="52"/>
      <c r="F251" s="623"/>
    </row>
    <row r="252" spans="1:16">
      <c r="A252" s="23"/>
      <c r="B252" s="33"/>
      <c r="C252" s="51"/>
      <c r="F252" s="623"/>
    </row>
    <row r="253" spans="1:16">
      <c r="A253" s="23"/>
      <c r="B253" s="33"/>
      <c r="C253" s="51"/>
      <c r="F253" s="623"/>
    </row>
    <row r="254" spans="1:16">
      <c r="A254" s="23"/>
      <c r="B254" s="33"/>
      <c r="C254" s="51"/>
      <c r="F254" s="623"/>
    </row>
    <row r="255" spans="1:16">
      <c r="A255" s="23"/>
      <c r="B255" s="33"/>
      <c r="C255" s="51"/>
      <c r="F255" s="623"/>
    </row>
    <row r="256" spans="1:16">
      <c r="A256" s="23"/>
      <c r="B256" s="32"/>
      <c r="C256" s="54"/>
      <c r="F256" s="623"/>
    </row>
    <row r="257" spans="1:6">
      <c r="A257" s="23"/>
      <c r="B257" s="33"/>
      <c r="C257" s="51"/>
      <c r="F257" s="623"/>
    </row>
    <row r="258" spans="1:6">
      <c r="A258" s="23"/>
      <c r="B258" s="30"/>
      <c r="C258" s="51"/>
      <c r="F258" s="623"/>
    </row>
    <row r="259" spans="1:6">
      <c r="A259" s="23"/>
      <c r="B259" s="33"/>
      <c r="C259" s="51"/>
      <c r="F259" s="623"/>
    </row>
    <row r="260" spans="1:6">
      <c r="A260" s="23"/>
      <c r="B260" s="28"/>
      <c r="C260" s="51"/>
      <c r="F260" s="623"/>
    </row>
    <row r="261" spans="1:6">
      <c r="A261" s="23"/>
      <c r="B261" s="32"/>
      <c r="C261" s="54"/>
      <c r="F261" s="623"/>
    </row>
    <row r="262" spans="1:6">
      <c r="A262" s="23"/>
      <c r="B262" s="33"/>
      <c r="C262" s="51"/>
      <c r="F262" s="623"/>
    </row>
    <row r="263" spans="1:6">
      <c r="A263" s="23"/>
      <c r="B263" s="33"/>
      <c r="C263" s="51"/>
      <c r="F263" s="623"/>
    </row>
    <row r="264" spans="1:6">
      <c r="A264" s="23"/>
      <c r="B264" s="32"/>
      <c r="C264" s="54"/>
      <c r="F264" s="623"/>
    </row>
    <row r="265" spans="1:6">
      <c r="A265" s="23"/>
      <c r="B265" s="33"/>
      <c r="C265" s="51"/>
      <c r="F265" s="623"/>
    </row>
    <row r="266" spans="1:6">
      <c r="A266" s="23"/>
      <c r="B266" s="33"/>
      <c r="C266" s="51"/>
      <c r="F266" s="623"/>
    </row>
    <row r="267" spans="1:6">
      <c r="A267" s="23"/>
      <c r="B267" s="28"/>
      <c r="C267" s="51"/>
      <c r="F267" s="623"/>
    </row>
    <row r="268" spans="1:6">
      <c r="A268" s="23"/>
      <c r="B268" s="32"/>
      <c r="C268" s="54"/>
      <c r="F268" s="623"/>
    </row>
    <row r="269" spans="1:6">
      <c r="A269" s="23"/>
      <c r="B269" s="33"/>
      <c r="C269" s="51"/>
      <c r="F269" s="623"/>
    </row>
    <row r="270" spans="1:6">
      <c r="A270" s="23"/>
      <c r="B270" s="33"/>
      <c r="C270" s="51"/>
      <c r="F270" s="623"/>
    </row>
    <row r="271" spans="1:6">
      <c r="A271" s="23"/>
      <c r="B271" s="32"/>
      <c r="C271" s="54"/>
      <c r="F271" s="623"/>
    </row>
    <row r="272" spans="1:6">
      <c r="A272" s="23"/>
      <c r="B272" s="33"/>
      <c r="C272" s="51"/>
      <c r="F272" s="623"/>
    </row>
    <row r="273" spans="1:6">
      <c r="A273" s="23"/>
      <c r="B273" s="33"/>
      <c r="C273" s="51"/>
      <c r="F273" s="623"/>
    </row>
    <row r="274" spans="1:6">
      <c r="A274" s="23"/>
      <c r="B274" s="33"/>
      <c r="C274" s="51"/>
      <c r="F274" s="623"/>
    </row>
    <row r="275" spans="1:6">
      <c r="A275" s="23"/>
      <c r="B275" s="33"/>
      <c r="C275" s="51"/>
      <c r="F275" s="623"/>
    </row>
    <row r="276" spans="1:6">
      <c r="A276" s="23"/>
      <c r="B276" s="33"/>
      <c r="C276" s="51"/>
      <c r="F276" s="623"/>
    </row>
    <row r="277" spans="1:6">
      <c r="A277" s="23"/>
      <c r="B277" s="32"/>
      <c r="C277" s="54"/>
      <c r="F277" s="623"/>
    </row>
    <row r="278" spans="1:6">
      <c r="A278" s="23"/>
      <c r="B278" s="33"/>
      <c r="C278" s="51"/>
      <c r="F278" s="623"/>
    </row>
    <row r="279" spans="1:6">
      <c r="A279" s="23"/>
      <c r="B279" s="33"/>
      <c r="C279" s="51"/>
      <c r="F279" s="623"/>
    </row>
    <row r="280" spans="1:6">
      <c r="A280" s="23"/>
      <c r="B280" s="33"/>
      <c r="C280" s="51"/>
      <c r="F280" s="623"/>
    </row>
    <row r="281" spans="1:6">
      <c r="A281" s="23"/>
      <c r="B281" s="30"/>
      <c r="C281" s="51"/>
      <c r="F281" s="623"/>
    </row>
    <row r="282" spans="1:6">
      <c r="A282" s="23"/>
      <c r="B282" s="30"/>
      <c r="C282" s="51"/>
      <c r="F282" s="623"/>
    </row>
    <row r="283" spans="1:6">
      <c r="A283" s="23"/>
      <c r="B283" s="30"/>
      <c r="C283" s="51"/>
      <c r="F283" s="623"/>
    </row>
    <row r="284" spans="1:6">
      <c r="A284" s="23"/>
      <c r="B284" s="30"/>
      <c r="C284" s="51"/>
      <c r="F284" s="623"/>
    </row>
    <row r="285" spans="1:6">
      <c r="A285" s="23"/>
      <c r="B285" s="30"/>
      <c r="C285" s="51"/>
      <c r="F285" s="623"/>
    </row>
    <row r="286" spans="1:6">
      <c r="A286" s="23"/>
      <c r="B286" s="33"/>
      <c r="C286" s="51"/>
      <c r="F286" s="623"/>
    </row>
    <row r="287" spans="1:6">
      <c r="A287" s="23"/>
      <c r="B287" s="33"/>
      <c r="C287" s="51"/>
      <c r="F287" s="623"/>
    </row>
    <row r="288" spans="1:6">
      <c r="A288" s="23"/>
      <c r="B288" s="33"/>
      <c r="C288" s="51"/>
      <c r="F288" s="623"/>
    </row>
    <row r="289" spans="1:6">
      <c r="A289" s="23"/>
      <c r="B289" s="31"/>
      <c r="C289" s="51"/>
      <c r="F289" s="623"/>
    </row>
    <row r="290" spans="1:6">
      <c r="A290" s="23"/>
      <c r="B290" s="30"/>
      <c r="C290" s="54"/>
      <c r="F290" s="623"/>
    </row>
    <row r="291" spans="1:6" ht="65.25" customHeight="1">
      <c r="A291" s="23"/>
      <c r="B291" s="33"/>
      <c r="C291" s="51"/>
      <c r="F291" s="623"/>
    </row>
    <row r="292" spans="1:6" ht="39.75" customHeight="1">
      <c r="A292" s="23"/>
      <c r="B292" s="33"/>
      <c r="C292" s="51"/>
      <c r="F292" s="623"/>
    </row>
    <row r="293" spans="1:6">
      <c r="A293" s="23"/>
      <c r="B293" s="33"/>
      <c r="C293" s="51"/>
      <c r="F293" s="623"/>
    </row>
    <row r="294" spans="1:6">
      <c r="A294" s="23"/>
      <c r="B294" s="33"/>
      <c r="C294" s="51"/>
      <c r="F294" s="623"/>
    </row>
    <row r="295" spans="1:6">
      <c r="A295" s="23"/>
      <c r="B295" s="33"/>
      <c r="C295" s="51"/>
      <c r="F295" s="623"/>
    </row>
    <row r="296" spans="1:6">
      <c r="A296" s="23"/>
      <c r="B296" s="33"/>
      <c r="C296" s="51"/>
      <c r="F296" s="623"/>
    </row>
    <row r="297" spans="1:6">
      <c r="A297" s="23"/>
      <c r="B297" s="33"/>
      <c r="C297" s="51"/>
      <c r="F297" s="623"/>
    </row>
    <row r="298" spans="1:6">
      <c r="A298" s="23"/>
      <c r="B298" s="33"/>
      <c r="C298" s="51"/>
      <c r="F298" s="623"/>
    </row>
    <row r="299" spans="1:6">
      <c r="A299" s="23"/>
      <c r="B299" s="33"/>
      <c r="C299" s="51"/>
      <c r="F299" s="623"/>
    </row>
    <row r="300" spans="1:6">
      <c r="A300" s="23"/>
      <c r="B300" s="33"/>
      <c r="C300" s="51"/>
      <c r="F300" s="623"/>
    </row>
    <row r="301" spans="1:6">
      <c r="A301" s="23"/>
      <c r="B301" s="33"/>
      <c r="C301" s="51"/>
      <c r="F301" s="623"/>
    </row>
    <row r="302" spans="1:6">
      <c r="A302" s="23"/>
      <c r="B302" s="33"/>
      <c r="C302" s="51"/>
      <c r="F302" s="623"/>
    </row>
    <row r="303" spans="1:6">
      <c r="A303" s="23"/>
      <c r="B303" s="33"/>
      <c r="C303" s="51"/>
      <c r="F303" s="623"/>
    </row>
    <row r="304" spans="1:6">
      <c r="A304" s="23"/>
      <c r="B304" s="34"/>
      <c r="C304" s="51"/>
      <c r="F304" s="623"/>
    </row>
    <row r="305" spans="1:6">
      <c r="A305" s="23"/>
      <c r="B305" s="33"/>
      <c r="C305" s="51"/>
      <c r="F305" s="623"/>
    </row>
    <row r="306" spans="1:6">
      <c r="A306" s="23"/>
      <c r="B306" s="27"/>
      <c r="C306" s="51"/>
      <c r="F306" s="623"/>
    </row>
    <row r="307" spans="1:6">
      <c r="A307" s="23"/>
      <c r="B307" s="27"/>
      <c r="C307" s="51"/>
      <c r="F307" s="623"/>
    </row>
    <row r="308" spans="1:6">
      <c r="A308" s="23"/>
      <c r="B308" s="27"/>
      <c r="C308" s="53"/>
      <c r="F308" s="623"/>
    </row>
    <row r="309" spans="1:6">
      <c r="A309" s="23"/>
      <c r="B309" s="27"/>
      <c r="C309" s="53"/>
      <c r="F309" s="623"/>
    </row>
    <row r="310" spans="1:6">
      <c r="A310" s="23"/>
      <c r="B310" s="25"/>
      <c r="C310" s="53"/>
      <c r="F310" s="623"/>
    </row>
    <row r="311" spans="1:6">
      <c r="A311" s="23"/>
      <c r="B311" s="33"/>
      <c r="C311" s="51"/>
      <c r="F311" s="623"/>
    </row>
    <row r="312" spans="1:6">
      <c r="A312" s="23"/>
      <c r="B312" s="33"/>
      <c r="C312" s="51"/>
      <c r="F312" s="623"/>
    </row>
    <row r="313" spans="1:6">
      <c r="A313" s="23"/>
      <c r="B313" s="33"/>
      <c r="C313" s="51"/>
      <c r="F313" s="623"/>
    </row>
    <row r="314" spans="1:6">
      <c r="A314" s="23"/>
      <c r="B314" s="33"/>
      <c r="C314" s="51"/>
      <c r="F314" s="623"/>
    </row>
    <row r="315" spans="1:6">
      <c r="A315" s="23"/>
      <c r="B315" s="35"/>
      <c r="C315" s="51"/>
      <c r="F315" s="623"/>
    </row>
    <row r="316" spans="1:6">
      <c r="A316" s="23"/>
      <c r="B316" s="35"/>
      <c r="C316" s="55"/>
      <c r="F316" s="623"/>
    </row>
    <row r="317" spans="1:6">
      <c r="A317" s="23"/>
      <c r="B317" s="36"/>
      <c r="C317" s="55"/>
      <c r="F317" s="623"/>
    </row>
    <row r="318" spans="1:6">
      <c r="A318" s="23"/>
      <c r="B318" s="35"/>
      <c r="C318" s="55"/>
      <c r="F318" s="623"/>
    </row>
    <row r="319" spans="1:6">
      <c r="A319" s="23"/>
      <c r="B319" s="35"/>
      <c r="C319" s="55"/>
      <c r="F319" s="623"/>
    </row>
    <row r="320" spans="1:6">
      <c r="A320" s="23"/>
      <c r="B320" s="35"/>
      <c r="C320" s="55"/>
      <c r="F320" s="623"/>
    </row>
    <row r="321" spans="1:6">
      <c r="A321" s="23"/>
      <c r="B321" s="35"/>
      <c r="C321" s="55"/>
      <c r="F321" s="623"/>
    </row>
    <row r="322" spans="1:6">
      <c r="A322" s="23"/>
      <c r="B322" s="35"/>
      <c r="C322" s="55"/>
      <c r="F322" s="623"/>
    </row>
    <row r="323" spans="1:6">
      <c r="A323" s="23"/>
      <c r="B323" s="35"/>
      <c r="C323" s="55"/>
      <c r="F323" s="623"/>
    </row>
    <row r="324" spans="1:6">
      <c r="A324" s="23"/>
      <c r="B324" s="35"/>
      <c r="C324" s="55"/>
      <c r="F324" s="623"/>
    </row>
    <row r="325" spans="1:6">
      <c r="A325" s="23"/>
      <c r="B325" s="35"/>
      <c r="C325" s="55"/>
      <c r="F325" s="623"/>
    </row>
    <row r="326" spans="1:6">
      <c r="A326" s="23"/>
      <c r="B326" s="35"/>
      <c r="C326" s="55"/>
      <c r="F326" s="623"/>
    </row>
    <row r="327" spans="1:6">
      <c r="A327" s="23"/>
      <c r="B327" s="35"/>
      <c r="C327" s="55"/>
      <c r="F327" s="623"/>
    </row>
    <row r="328" spans="1:6">
      <c r="A328" s="23"/>
      <c r="B328" s="35"/>
      <c r="C328" s="55"/>
      <c r="F328" s="623"/>
    </row>
    <row r="329" spans="1:6">
      <c r="A329" s="23"/>
      <c r="B329" s="35"/>
      <c r="C329" s="55"/>
      <c r="F329" s="623"/>
    </row>
    <row r="330" spans="1:6">
      <c r="A330" s="23"/>
      <c r="B330" s="35"/>
      <c r="C330" s="55"/>
      <c r="F330" s="623"/>
    </row>
    <row r="331" spans="1:6">
      <c r="A331" s="23"/>
      <c r="B331" s="35"/>
      <c r="C331" s="55"/>
      <c r="F331" s="623"/>
    </row>
    <row r="332" spans="1:6">
      <c r="A332" s="23"/>
      <c r="B332" s="35"/>
      <c r="C332" s="55"/>
      <c r="F332" s="623"/>
    </row>
    <row r="333" spans="1:6">
      <c r="A333" s="23"/>
      <c r="B333" s="35"/>
      <c r="C333" s="55"/>
      <c r="F333" s="623"/>
    </row>
    <row r="334" spans="1:6">
      <c r="A334" s="23"/>
      <c r="B334" s="35"/>
      <c r="C334" s="55"/>
      <c r="F334" s="623"/>
    </row>
    <row r="335" spans="1:6">
      <c r="A335" s="23"/>
      <c r="B335" s="35"/>
      <c r="C335" s="55"/>
      <c r="F335" s="623"/>
    </row>
    <row r="336" spans="1:6">
      <c r="A336" s="23"/>
      <c r="B336" s="35"/>
      <c r="C336" s="55"/>
      <c r="F336" s="623"/>
    </row>
    <row r="337" spans="1:6">
      <c r="A337" s="23"/>
      <c r="B337" s="35"/>
      <c r="C337" s="55"/>
      <c r="F337" s="623"/>
    </row>
    <row r="338" spans="1:6">
      <c r="A338" s="23"/>
      <c r="B338" s="35"/>
      <c r="C338" s="55"/>
      <c r="F338" s="623"/>
    </row>
    <row r="339" spans="1:6">
      <c r="A339" s="23"/>
      <c r="B339" s="35"/>
      <c r="C339" s="55"/>
      <c r="F339" s="623"/>
    </row>
    <row r="340" spans="1:6">
      <c r="A340" s="23"/>
      <c r="B340" s="35"/>
      <c r="C340" s="55"/>
      <c r="F340" s="623"/>
    </row>
    <row r="341" spans="1:6">
      <c r="A341" s="23"/>
      <c r="B341" s="35"/>
      <c r="C341" s="55"/>
      <c r="F341" s="623"/>
    </row>
    <row r="342" spans="1:6">
      <c r="A342" s="23"/>
      <c r="B342" s="37"/>
      <c r="C342" s="56"/>
      <c r="F342" s="623"/>
    </row>
    <row r="343" spans="1:6">
      <c r="A343" s="23"/>
      <c r="B343" s="35"/>
      <c r="C343" s="55"/>
      <c r="F343" s="623"/>
    </row>
    <row r="344" spans="1:6">
      <c r="A344" s="23"/>
      <c r="B344" s="35"/>
      <c r="C344" s="55"/>
      <c r="F344" s="623"/>
    </row>
    <row r="345" spans="1:6">
      <c r="A345" s="23"/>
      <c r="B345" s="35"/>
      <c r="C345" s="55"/>
      <c r="F345" s="623"/>
    </row>
    <row r="346" spans="1:6">
      <c r="A346" s="23"/>
      <c r="B346" s="35"/>
      <c r="C346" s="55"/>
      <c r="F346" s="623"/>
    </row>
    <row r="347" spans="1:6">
      <c r="A347" s="23"/>
      <c r="B347" s="35"/>
      <c r="C347" s="55"/>
      <c r="F347" s="623"/>
    </row>
    <row r="348" spans="1:6">
      <c r="A348" s="23"/>
      <c r="B348" s="35"/>
      <c r="C348" s="55"/>
      <c r="F348" s="623"/>
    </row>
    <row r="349" spans="1:6">
      <c r="A349" s="23"/>
      <c r="B349" s="35"/>
      <c r="C349" s="55"/>
      <c r="F349" s="623"/>
    </row>
    <row r="350" spans="1:6">
      <c r="A350" s="23"/>
      <c r="B350" s="35"/>
      <c r="C350" s="55"/>
      <c r="F350" s="623"/>
    </row>
    <row r="351" spans="1:6">
      <c r="A351" s="23"/>
      <c r="B351" s="35"/>
      <c r="C351" s="55"/>
      <c r="F351" s="623"/>
    </row>
    <row r="352" spans="1:6">
      <c r="A352" s="23"/>
      <c r="B352" s="35"/>
      <c r="C352" s="55"/>
      <c r="F352" s="623"/>
    </row>
    <row r="353" spans="1:6">
      <c r="A353" s="23"/>
      <c r="B353" s="35"/>
      <c r="C353" s="55"/>
      <c r="F353" s="623"/>
    </row>
    <row r="354" spans="1:6">
      <c r="A354" s="23"/>
      <c r="B354" s="35"/>
      <c r="C354" s="55"/>
      <c r="F354" s="623"/>
    </row>
    <row r="355" spans="1:6">
      <c r="A355" s="23"/>
      <c r="B355" s="35"/>
      <c r="C355" s="55"/>
      <c r="F355" s="623"/>
    </row>
    <row r="356" spans="1:6">
      <c r="A356" s="23"/>
      <c r="B356" s="35"/>
      <c r="C356" s="55"/>
      <c r="F356" s="623"/>
    </row>
    <row r="357" spans="1:6">
      <c r="A357" s="23"/>
      <c r="B357" s="35"/>
      <c r="C357" s="55"/>
      <c r="F357" s="623"/>
    </row>
    <row r="358" spans="1:6">
      <c r="A358" s="23"/>
      <c r="B358" s="38"/>
      <c r="C358" s="51"/>
      <c r="F358" s="623"/>
    </row>
    <row r="359" spans="1:6">
      <c r="A359" s="23"/>
      <c r="B359" s="27"/>
      <c r="C359" s="53"/>
      <c r="F359" s="623"/>
    </row>
    <row r="360" spans="1:6">
      <c r="A360" s="23"/>
      <c r="B360" s="27"/>
      <c r="C360" s="57"/>
      <c r="F360" s="623"/>
    </row>
    <row r="361" spans="1:6">
      <c r="A361" s="23"/>
      <c r="B361" s="27"/>
      <c r="C361" s="57"/>
      <c r="F361" s="623"/>
    </row>
    <row r="362" spans="1:6">
      <c r="A362" s="23"/>
      <c r="B362" s="27"/>
      <c r="C362" s="57"/>
      <c r="F362" s="623"/>
    </row>
    <row r="363" spans="1:6">
      <c r="A363" s="23"/>
      <c r="B363" s="27"/>
      <c r="C363" s="57"/>
      <c r="F363" s="623"/>
    </row>
    <row r="364" spans="1:6">
      <c r="A364" s="23"/>
      <c r="B364" s="28"/>
      <c r="C364" s="57"/>
      <c r="F364" s="623"/>
    </row>
    <row r="365" spans="1:6">
      <c r="A365" s="23"/>
      <c r="B365" s="29"/>
      <c r="C365" s="58"/>
      <c r="F365" s="623"/>
    </row>
    <row r="366" spans="1:6">
      <c r="A366" s="23"/>
      <c r="B366" s="27"/>
      <c r="C366" s="57"/>
      <c r="F366" s="623"/>
    </row>
    <row r="367" spans="1:6">
      <c r="A367" s="23"/>
      <c r="B367" s="27"/>
      <c r="C367" s="57"/>
      <c r="F367" s="623"/>
    </row>
    <row r="368" spans="1:6">
      <c r="A368" s="23"/>
      <c r="B368" s="27"/>
      <c r="C368" s="57"/>
      <c r="F368" s="623"/>
    </row>
    <row r="369" spans="1:6">
      <c r="A369" s="23"/>
      <c r="B369" s="29"/>
      <c r="C369" s="58"/>
      <c r="F369" s="623"/>
    </row>
    <row r="370" spans="1:6">
      <c r="A370" s="23"/>
      <c r="B370" s="27"/>
      <c r="C370" s="57"/>
      <c r="F370" s="623"/>
    </row>
    <row r="371" spans="1:6">
      <c r="A371" s="23"/>
      <c r="B371" s="27"/>
      <c r="C371" s="57"/>
      <c r="F371" s="623"/>
    </row>
    <row r="372" spans="1:6">
      <c r="A372" s="23"/>
      <c r="B372" s="27"/>
      <c r="C372" s="57"/>
      <c r="F372" s="623"/>
    </row>
    <row r="373" spans="1:6">
      <c r="A373" s="23"/>
      <c r="B373" s="27"/>
      <c r="C373" s="57"/>
      <c r="F373" s="623"/>
    </row>
    <row r="374" spans="1:6">
      <c r="A374" s="23"/>
      <c r="B374" s="27"/>
      <c r="C374" s="57"/>
      <c r="F374" s="623"/>
    </row>
    <row r="375" spans="1:6">
      <c r="A375" s="23"/>
      <c r="B375" s="27"/>
      <c r="C375" s="57"/>
      <c r="F375" s="623"/>
    </row>
    <row r="376" spans="1:6">
      <c r="A376" s="23"/>
      <c r="B376" s="27"/>
      <c r="C376" s="57"/>
      <c r="F376" s="623"/>
    </row>
    <row r="377" spans="1:6">
      <c r="A377" s="23"/>
      <c r="B377" s="27"/>
      <c r="C377" s="57"/>
      <c r="F377" s="623"/>
    </row>
    <row r="378" spans="1:6">
      <c r="A378" s="23"/>
      <c r="B378" s="27"/>
      <c r="C378" s="57"/>
      <c r="F378" s="623"/>
    </row>
    <row r="379" spans="1:6">
      <c r="A379" s="23"/>
      <c r="B379" s="27"/>
      <c r="C379" s="57"/>
      <c r="F379" s="623"/>
    </row>
    <row r="380" spans="1:6">
      <c r="A380" s="23"/>
      <c r="B380" s="27"/>
      <c r="C380" s="57"/>
      <c r="F380" s="623"/>
    </row>
    <row r="381" spans="1:6">
      <c r="A381" s="23"/>
      <c r="B381" s="27"/>
      <c r="C381" s="57"/>
      <c r="F381" s="623"/>
    </row>
    <row r="382" spans="1:6">
      <c r="A382" s="23"/>
      <c r="B382" s="27"/>
      <c r="C382" s="57"/>
      <c r="F382" s="623"/>
    </row>
    <row r="383" spans="1:6">
      <c r="A383" s="23"/>
      <c r="B383" s="27"/>
      <c r="C383" s="57"/>
      <c r="F383" s="623"/>
    </row>
    <row r="384" spans="1:6">
      <c r="A384" s="23"/>
      <c r="B384" s="29"/>
      <c r="C384" s="58"/>
      <c r="F384" s="623"/>
    </row>
    <row r="385" spans="1:6">
      <c r="A385" s="23"/>
      <c r="B385" s="27"/>
      <c r="C385" s="57"/>
      <c r="F385" s="623"/>
    </row>
    <row r="386" spans="1:6">
      <c r="A386" s="23"/>
      <c r="B386" s="29"/>
      <c r="C386" s="56"/>
      <c r="F386" s="623"/>
    </row>
    <row r="387" spans="1:6">
      <c r="A387" s="23"/>
      <c r="B387" s="27"/>
      <c r="C387" s="57"/>
      <c r="F387" s="623"/>
    </row>
    <row r="388" spans="1:6">
      <c r="A388" s="23"/>
      <c r="B388" s="27"/>
      <c r="C388" s="57"/>
      <c r="F388" s="623"/>
    </row>
    <row r="389" spans="1:6">
      <c r="A389" s="23"/>
      <c r="B389" s="27"/>
      <c r="C389" s="57"/>
      <c r="F389" s="623"/>
    </row>
    <row r="390" spans="1:6">
      <c r="A390" s="23"/>
      <c r="B390" s="29"/>
      <c r="C390" s="56"/>
      <c r="F390" s="623"/>
    </row>
    <row r="391" spans="1:6">
      <c r="A391" s="23"/>
      <c r="B391" s="27"/>
      <c r="C391" s="57"/>
      <c r="F391" s="623"/>
    </row>
    <row r="392" spans="1:6">
      <c r="A392" s="23"/>
      <c r="B392" s="29"/>
      <c r="C392" s="58"/>
      <c r="F392" s="623"/>
    </row>
    <row r="393" spans="1:6">
      <c r="A393" s="23"/>
      <c r="B393" s="27"/>
      <c r="C393" s="57"/>
      <c r="F393" s="623"/>
    </row>
    <row r="394" spans="1:6">
      <c r="A394" s="23"/>
      <c r="B394" s="27"/>
      <c r="C394" s="57"/>
      <c r="F394" s="623"/>
    </row>
    <row r="395" spans="1:6">
      <c r="A395" s="23"/>
      <c r="B395" s="27"/>
      <c r="C395" s="57"/>
      <c r="F395" s="623"/>
    </row>
    <row r="396" spans="1:6">
      <c r="A396" s="23"/>
      <c r="B396" s="29"/>
      <c r="C396" s="58"/>
      <c r="F396" s="623"/>
    </row>
    <row r="397" spans="1:6">
      <c r="A397" s="23"/>
      <c r="B397" s="27"/>
      <c r="C397" s="57"/>
      <c r="F397" s="623"/>
    </row>
    <row r="398" spans="1:6">
      <c r="A398" s="23"/>
      <c r="B398" s="27"/>
      <c r="C398" s="57"/>
    </row>
    <row r="399" spans="1:6" ht="14.25">
      <c r="A399" s="23"/>
      <c r="B399" s="39"/>
      <c r="C399" s="57"/>
    </row>
    <row r="400" spans="1:6">
      <c r="A400" s="23"/>
      <c r="B400" s="28"/>
      <c r="C400" s="57"/>
    </row>
    <row r="401" spans="1:5">
      <c r="A401" s="23"/>
      <c r="B401" s="29"/>
      <c r="C401" s="58"/>
      <c r="E401" s="24"/>
    </row>
    <row r="402" spans="1:5">
      <c r="A402" s="23"/>
      <c r="B402" s="28"/>
      <c r="C402" s="58"/>
      <c r="E402" s="24"/>
    </row>
    <row r="403" spans="1:5">
      <c r="A403" s="23"/>
      <c r="B403" s="27"/>
      <c r="C403" s="57"/>
      <c r="E403" s="24"/>
    </row>
    <row r="404" spans="1:5">
      <c r="A404" s="23"/>
      <c r="B404" s="27"/>
      <c r="C404" s="57"/>
      <c r="E404" s="24"/>
    </row>
    <row r="405" spans="1:5">
      <c r="A405" s="23"/>
      <c r="B405" s="27"/>
      <c r="C405" s="57"/>
      <c r="E405" s="24"/>
    </row>
    <row r="406" spans="1:5">
      <c r="A406" s="23"/>
      <c r="B406" s="27"/>
      <c r="C406" s="57"/>
      <c r="E406" s="24"/>
    </row>
    <row r="407" spans="1:5">
      <c r="A407" s="23"/>
      <c r="B407" s="27"/>
      <c r="C407" s="57"/>
      <c r="E407" s="24"/>
    </row>
    <row r="408" spans="1:5">
      <c r="A408" s="23"/>
      <c r="B408" s="27"/>
      <c r="C408" s="57"/>
      <c r="E408" s="24"/>
    </row>
    <row r="409" spans="1:5">
      <c r="A409" s="23"/>
      <c r="B409" s="27"/>
      <c r="C409" s="57"/>
      <c r="E409" s="24"/>
    </row>
    <row r="410" spans="1:5">
      <c r="A410" s="23"/>
      <c r="B410" s="27"/>
      <c r="C410" s="57"/>
      <c r="E410" s="24"/>
    </row>
    <row r="411" spans="1:5">
      <c r="A411" s="23"/>
      <c r="B411" s="27"/>
      <c r="C411" s="57"/>
      <c r="E411" s="24"/>
    </row>
    <row r="412" spans="1:5">
      <c r="A412" s="23"/>
      <c r="B412" s="27"/>
      <c r="C412" s="57"/>
      <c r="E412" s="24"/>
    </row>
    <row r="413" spans="1:5">
      <c r="A413" s="23"/>
      <c r="B413" s="27"/>
      <c r="C413" s="57"/>
      <c r="E413" s="24"/>
    </row>
    <row r="414" spans="1:5">
      <c r="A414" s="23"/>
      <c r="B414" s="27"/>
      <c r="C414" s="57"/>
      <c r="E414" s="24"/>
    </row>
    <row r="415" spans="1:5">
      <c r="A415" s="23"/>
      <c r="B415" s="27"/>
      <c r="C415" s="57"/>
      <c r="E415" s="24"/>
    </row>
    <row r="416" spans="1:5">
      <c r="A416" s="23"/>
      <c r="B416" s="27"/>
      <c r="C416" s="57"/>
      <c r="E416" s="24"/>
    </row>
    <row r="417" spans="1:5">
      <c r="A417" s="23"/>
      <c r="B417" s="27"/>
      <c r="C417" s="57"/>
      <c r="E417" s="24"/>
    </row>
    <row r="418" spans="1:5">
      <c r="A418" s="23"/>
      <c r="B418" s="27"/>
      <c r="C418" s="57"/>
      <c r="E418" s="24"/>
    </row>
    <row r="419" spans="1:5">
      <c r="A419" s="23"/>
      <c r="B419" s="28"/>
      <c r="C419" s="57"/>
      <c r="E419" s="24"/>
    </row>
    <row r="420" spans="1:5">
      <c r="A420" s="23"/>
      <c r="B420" s="27"/>
      <c r="C420" s="57"/>
      <c r="E420" s="24"/>
    </row>
    <row r="421" spans="1:5">
      <c r="A421" s="23"/>
      <c r="B421" s="27"/>
      <c r="C421" s="57"/>
      <c r="E421" s="24"/>
    </row>
    <row r="422" spans="1:5">
      <c r="A422" s="23"/>
      <c r="B422" s="27"/>
      <c r="C422" s="57"/>
      <c r="E422" s="24"/>
    </row>
    <row r="423" spans="1:5">
      <c r="A423" s="23"/>
      <c r="B423" s="27"/>
      <c r="C423" s="57"/>
      <c r="E423" s="24"/>
    </row>
    <row r="424" spans="1:5">
      <c r="A424" s="23"/>
      <c r="B424" s="27"/>
      <c r="C424" s="57"/>
      <c r="E424" s="24"/>
    </row>
    <row r="425" spans="1:5">
      <c r="A425" s="23"/>
      <c r="B425" s="27"/>
      <c r="C425" s="57"/>
      <c r="E425" s="24"/>
    </row>
    <row r="426" spans="1:5">
      <c r="A426" s="23"/>
      <c r="B426" s="27"/>
      <c r="C426" s="57"/>
      <c r="E426" s="24"/>
    </row>
    <row r="427" spans="1:5">
      <c r="A427" s="23"/>
      <c r="B427" s="27"/>
      <c r="C427" s="57"/>
      <c r="E427" s="24"/>
    </row>
    <row r="428" spans="1:5">
      <c r="A428" s="23"/>
      <c r="B428" s="27"/>
      <c r="C428" s="57"/>
      <c r="E428" s="24"/>
    </row>
    <row r="429" spans="1:5">
      <c r="A429" s="23"/>
      <c r="B429" s="27"/>
      <c r="C429" s="57"/>
      <c r="E429" s="24"/>
    </row>
    <row r="430" spans="1:5">
      <c r="A430" s="23"/>
      <c r="B430" s="27"/>
      <c r="C430" s="57"/>
      <c r="E430" s="24"/>
    </row>
    <row r="431" spans="1:5">
      <c r="A431" s="23"/>
      <c r="B431" s="27"/>
      <c r="C431" s="57"/>
      <c r="E431" s="24"/>
    </row>
    <row r="432" spans="1:5">
      <c r="A432" s="23"/>
      <c r="B432" s="27"/>
      <c r="C432" s="57"/>
      <c r="E432" s="24"/>
    </row>
    <row r="433" spans="1:5">
      <c r="A433" s="23"/>
      <c r="B433" s="27"/>
      <c r="C433" s="57"/>
      <c r="E433" s="24"/>
    </row>
    <row r="434" spans="1:5">
      <c r="A434" s="23"/>
      <c r="B434" s="27"/>
      <c r="C434" s="57"/>
      <c r="E434" s="24"/>
    </row>
    <row r="435" spans="1:5">
      <c r="A435" s="23"/>
      <c r="B435" s="27"/>
      <c r="C435" s="57"/>
      <c r="E435" s="24"/>
    </row>
    <row r="436" spans="1:5">
      <c r="A436" s="23"/>
      <c r="B436" s="27"/>
      <c r="C436" s="57"/>
      <c r="E436" s="24"/>
    </row>
    <row r="437" spans="1:5">
      <c r="A437" s="23"/>
      <c r="B437" s="27"/>
      <c r="C437" s="57"/>
      <c r="E437" s="24"/>
    </row>
    <row r="438" spans="1:5">
      <c r="A438" s="23"/>
      <c r="B438" s="27"/>
      <c r="C438" s="57"/>
      <c r="E438" s="24"/>
    </row>
    <row r="439" spans="1:5">
      <c r="A439" s="23"/>
      <c r="B439" s="27"/>
      <c r="C439" s="57"/>
      <c r="E439" s="24"/>
    </row>
    <row r="440" spans="1:5">
      <c r="A440" s="23"/>
      <c r="B440" s="27"/>
      <c r="C440" s="57"/>
      <c r="E440" s="24"/>
    </row>
    <row r="441" spans="1:5">
      <c r="A441" s="23"/>
      <c r="B441" s="27"/>
      <c r="C441" s="57"/>
      <c r="E441" s="24"/>
    </row>
    <row r="442" spans="1:5">
      <c r="A442" s="23"/>
      <c r="B442" s="27"/>
      <c r="C442" s="57"/>
      <c r="E442" s="24"/>
    </row>
    <row r="443" spans="1:5">
      <c r="A443" s="23"/>
      <c r="B443" s="27"/>
      <c r="C443" s="57"/>
      <c r="E443" s="24"/>
    </row>
    <row r="444" spans="1:5">
      <c r="A444" s="23"/>
      <c r="B444" s="27"/>
      <c r="C444" s="57"/>
      <c r="E444" s="24"/>
    </row>
    <row r="445" spans="1:5">
      <c r="A445" s="23"/>
      <c r="B445" s="27"/>
      <c r="C445" s="57"/>
      <c r="E445" s="24"/>
    </row>
    <row r="446" spans="1:5">
      <c r="A446" s="23"/>
      <c r="B446" s="40"/>
      <c r="C446" s="57"/>
      <c r="E446" s="24"/>
    </row>
    <row r="447" spans="1:5">
      <c r="A447" s="23"/>
      <c r="B447" s="27"/>
      <c r="C447" s="57"/>
      <c r="E447" s="24"/>
    </row>
    <row r="448" spans="1:5">
      <c r="A448" s="23"/>
      <c r="B448" s="27"/>
      <c r="C448" s="57"/>
      <c r="E448" s="24"/>
    </row>
    <row r="449" spans="1:5">
      <c r="A449" s="23"/>
      <c r="B449" s="27"/>
      <c r="C449" s="57"/>
      <c r="E449" s="24"/>
    </row>
    <row r="450" spans="1:5">
      <c r="A450" s="23"/>
      <c r="B450" s="27"/>
      <c r="C450" s="57"/>
      <c r="E450" s="24"/>
    </row>
    <row r="451" spans="1:5">
      <c r="A451" s="23"/>
      <c r="B451" s="27"/>
      <c r="C451" s="57"/>
      <c r="E451" s="24"/>
    </row>
    <row r="452" spans="1:5">
      <c r="A452" s="23"/>
      <c r="B452" s="27"/>
      <c r="C452" s="57"/>
      <c r="E452" s="24"/>
    </row>
    <row r="453" spans="1:5">
      <c r="A453" s="23"/>
      <c r="B453" s="27"/>
      <c r="C453" s="57"/>
      <c r="E453" s="24"/>
    </row>
    <row r="454" spans="1:5">
      <c r="A454" s="23"/>
      <c r="B454" s="27"/>
      <c r="C454" s="57"/>
      <c r="E454" s="24"/>
    </row>
    <row r="455" spans="1:5">
      <c r="A455" s="23"/>
      <c r="B455" s="27"/>
      <c r="C455" s="57"/>
      <c r="E455" s="24"/>
    </row>
    <row r="456" spans="1:5">
      <c r="A456" s="23"/>
      <c r="B456" s="27"/>
      <c r="C456" s="57"/>
      <c r="E456" s="24"/>
    </row>
    <row r="457" spans="1:5">
      <c r="A457" s="23"/>
      <c r="B457" s="27"/>
      <c r="C457" s="57"/>
      <c r="E457" s="24"/>
    </row>
    <row r="458" spans="1:5">
      <c r="A458" s="23"/>
      <c r="B458" s="27"/>
      <c r="C458" s="57"/>
      <c r="E458" s="24"/>
    </row>
    <row r="459" spans="1:5">
      <c r="A459" s="23"/>
      <c r="B459" s="27"/>
      <c r="C459" s="57"/>
      <c r="E459" s="24"/>
    </row>
    <row r="460" spans="1:5">
      <c r="A460" s="23"/>
      <c r="B460" s="27"/>
      <c r="C460" s="57"/>
      <c r="E460" s="24"/>
    </row>
    <row r="461" spans="1:5">
      <c r="A461" s="23"/>
      <c r="B461" s="27"/>
      <c r="C461" s="57"/>
      <c r="E461" s="24"/>
    </row>
    <row r="462" spans="1:5">
      <c r="A462" s="23"/>
      <c r="B462" s="27"/>
      <c r="C462" s="57"/>
      <c r="E462" s="24"/>
    </row>
    <row r="463" spans="1:5">
      <c r="A463" s="23"/>
      <c r="B463" s="27"/>
      <c r="C463" s="57"/>
      <c r="E463" s="24"/>
    </row>
    <row r="464" spans="1:5">
      <c r="A464" s="23"/>
      <c r="B464" s="27"/>
      <c r="C464" s="57"/>
      <c r="E464" s="24"/>
    </row>
    <row r="465" spans="1:5">
      <c r="A465" s="23"/>
      <c r="B465" s="27"/>
      <c r="C465" s="57"/>
      <c r="E465" s="24"/>
    </row>
    <row r="466" spans="1:5">
      <c r="A466" s="23"/>
      <c r="B466" s="27"/>
      <c r="C466" s="57"/>
      <c r="E466" s="24"/>
    </row>
    <row r="467" spans="1:5">
      <c r="A467" s="23"/>
      <c r="B467" s="27"/>
      <c r="C467" s="57"/>
      <c r="E467" s="24"/>
    </row>
    <row r="468" spans="1:5">
      <c r="A468" s="23"/>
      <c r="B468" s="27"/>
      <c r="C468" s="57"/>
      <c r="E468" s="24"/>
    </row>
    <row r="469" spans="1:5">
      <c r="A469" s="23"/>
      <c r="B469" s="27"/>
      <c r="C469" s="57"/>
      <c r="E469" s="24"/>
    </row>
    <row r="470" spans="1:5">
      <c r="A470" s="23"/>
      <c r="B470" s="27"/>
      <c r="C470" s="57"/>
      <c r="E470" s="24"/>
    </row>
    <row r="471" spans="1:5">
      <c r="A471" s="23"/>
      <c r="B471" s="27"/>
      <c r="C471" s="57"/>
      <c r="E471" s="24"/>
    </row>
    <row r="472" spans="1:5">
      <c r="A472" s="23"/>
      <c r="B472" s="27"/>
      <c r="C472" s="57"/>
      <c r="E472" s="24"/>
    </row>
    <row r="473" spans="1:5">
      <c r="A473" s="23"/>
      <c r="B473" s="41"/>
      <c r="C473" s="56"/>
      <c r="E473" s="24"/>
    </row>
    <row r="474" spans="1:5">
      <c r="A474" s="23"/>
      <c r="B474" s="28"/>
      <c r="C474" s="57"/>
      <c r="E474" s="24"/>
    </row>
    <row r="475" spans="1:5">
      <c r="A475" s="23"/>
      <c r="B475" s="27"/>
      <c r="C475" s="57"/>
      <c r="E475" s="24"/>
    </row>
    <row r="476" spans="1:5">
      <c r="A476" s="23"/>
      <c r="B476" s="27"/>
      <c r="C476" s="57"/>
      <c r="E476" s="24"/>
    </row>
    <row r="477" spans="1:5">
      <c r="A477" s="23"/>
      <c r="B477" s="27"/>
      <c r="C477" s="57"/>
      <c r="E477" s="24"/>
    </row>
    <row r="478" spans="1:5">
      <c r="A478" s="23"/>
      <c r="B478" s="27"/>
      <c r="C478" s="57"/>
      <c r="E478" s="24"/>
    </row>
    <row r="479" spans="1:5">
      <c r="A479" s="23"/>
      <c r="B479" s="27"/>
      <c r="C479" s="57"/>
      <c r="E479" s="24"/>
    </row>
    <row r="480" spans="1:5">
      <c r="A480" s="23"/>
      <c r="B480" s="27"/>
      <c r="C480" s="57"/>
      <c r="E480" s="24"/>
    </row>
    <row r="481" spans="1:5">
      <c r="A481" s="23"/>
      <c r="B481" s="27"/>
      <c r="C481" s="57"/>
      <c r="E481" s="24"/>
    </row>
    <row r="482" spans="1:5">
      <c r="A482" s="23"/>
      <c r="B482" s="27"/>
      <c r="C482" s="57"/>
      <c r="E482" s="24"/>
    </row>
    <row r="483" spans="1:5">
      <c r="A483" s="23"/>
      <c r="B483" s="27"/>
      <c r="C483" s="57"/>
      <c r="E483" s="24"/>
    </row>
    <row r="484" spans="1:5">
      <c r="A484" s="23"/>
      <c r="B484" s="27"/>
      <c r="C484" s="57"/>
      <c r="E484" s="24"/>
    </row>
    <row r="485" spans="1:5">
      <c r="A485" s="23"/>
      <c r="B485" s="27"/>
      <c r="C485" s="57"/>
      <c r="E485" s="24"/>
    </row>
    <row r="486" spans="1:5">
      <c r="A486" s="23"/>
      <c r="B486" s="27"/>
      <c r="C486" s="57"/>
      <c r="E486" s="24"/>
    </row>
    <row r="487" spans="1:5">
      <c r="A487" s="23"/>
      <c r="B487" s="27"/>
      <c r="C487" s="57"/>
      <c r="E487" s="24"/>
    </row>
    <row r="488" spans="1:5">
      <c r="A488" s="23"/>
      <c r="B488" s="27"/>
      <c r="C488" s="57"/>
      <c r="E488" s="24"/>
    </row>
    <row r="489" spans="1:5">
      <c r="A489" s="23"/>
      <c r="B489" s="27"/>
      <c r="C489" s="57"/>
      <c r="E489" s="24"/>
    </row>
    <row r="490" spans="1:5">
      <c r="A490" s="23"/>
      <c r="B490" s="28"/>
      <c r="C490" s="57"/>
      <c r="E490" s="24"/>
    </row>
    <row r="491" spans="1:5">
      <c r="A491" s="23"/>
      <c r="B491" s="27"/>
      <c r="C491" s="57"/>
      <c r="E491" s="24"/>
    </row>
    <row r="492" spans="1:5">
      <c r="A492" s="23"/>
      <c r="B492" s="27"/>
      <c r="C492" s="57"/>
      <c r="E492" s="24"/>
    </row>
    <row r="493" spans="1:5">
      <c r="A493" s="23"/>
      <c r="B493" s="27"/>
      <c r="C493" s="57"/>
      <c r="E493" s="24"/>
    </row>
    <row r="494" spans="1:5">
      <c r="A494" s="23"/>
      <c r="B494" s="27"/>
      <c r="C494" s="57"/>
      <c r="E494" s="24"/>
    </row>
    <row r="495" spans="1:5">
      <c r="A495" s="23"/>
      <c r="B495" s="28"/>
      <c r="C495" s="57"/>
      <c r="E495" s="24"/>
    </row>
    <row r="496" spans="1:5">
      <c r="A496" s="23"/>
      <c r="B496" s="27"/>
      <c r="C496" s="57"/>
      <c r="E496" s="24"/>
    </row>
    <row r="497" spans="1:5">
      <c r="A497" s="23"/>
      <c r="B497" s="27"/>
      <c r="C497" s="57"/>
      <c r="E497" s="24"/>
    </row>
    <row r="498" spans="1:5">
      <c r="A498" s="23"/>
      <c r="B498" s="27"/>
      <c r="C498" s="57"/>
      <c r="E498" s="24"/>
    </row>
    <row r="499" spans="1:5">
      <c r="A499" s="23"/>
      <c r="B499" s="27"/>
      <c r="C499" s="57"/>
      <c r="E499" s="24"/>
    </row>
    <row r="500" spans="1:5">
      <c r="A500" s="23"/>
      <c r="B500" s="27"/>
      <c r="C500" s="57"/>
      <c r="E500" s="24"/>
    </row>
    <row r="501" spans="1:5">
      <c r="A501" s="23"/>
      <c r="B501" s="27"/>
      <c r="C501" s="57"/>
      <c r="E501" s="24"/>
    </row>
    <row r="502" spans="1:5">
      <c r="A502" s="23"/>
      <c r="B502" s="27"/>
      <c r="C502" s="57"/>
      <c r="E502" s="24"/>
    </row>
    <row r="503" spans="1:5">
      <c r="A503" s="23"/>
      <c r="B503" s="27"/>
      <c r="C503" s="57"/>
      <c r="E503" s="24"/>
    </row>
    <row r="504" spans="1:5">
      <c r="A504" s="23"/>
      <c r="B504" s="27"/>
      <c r="C504" s="57"/>
      <c r="E504" s="24"/>
    </row>
    <row r="505" spans="1:5">
      <c r="A505" s="23"/>
      <c r="B505" s="27"/>
      <c r="C505" s="57"/>
      <c r="E505" s="24"/>
    </row>
    <row r="506" spans="1:5">
      <c r="A506" s="23"/>
      <c r="B506" s="27"/>
      <c r="C506" s="57"/>
      <c r="E506" s="24"/>
    </row>
    <row r="507" spans="1:5">
      <c r="A507" s="23"/>
      <c r="B507" s="27"/>
      <c r="C507" s="57"/>
      <c r="E507" s="24"/>
    </row>
    <row r="508" spans="1:5">
      <c r="A508" s="23"/>
      <c r="B508" s="27"/>
      <c r="C508" s="55"/>
      <c r="E508" s="24"/>
    </row>
    <row r="509" spans="1:5">
      <c r="A509" s="23"/>
      <c r="B509" s="27"/>
      <c r="C509" s="57"/>
      <c r="E509" s="24"/>
    </row>
    <row r="510" spans="1:5">
      <c r="A510" s="23"/>
      <c r="B510" s="27"/>
      <c r="C510" s="57"/>
      <c r="E510" s="24"/>
    </row>
    <row r="511" spans="1:5">
      <c r="A511" s="23"/>
      <c r="B511" s="27"/>
      <c r="C511" s="57"/>
      <c r="E511" s="24"/>
    </row>
    <row r="512" spans="1:5">
      <c r="A512" s="23"/>
      <c r="B512" s="27"/>
      <c r="C512" s="57"/>
      <c r="E512" s="24"/>
    </row>
    <row r="513" spans="1:5">
      <c r="A513" s="23"/>
      <c r="B513" s="27"/>
      <c r="C513" s="57"/>
      <c r="E513" s="24"/>
    </row>
    <row r="514" spans="1:5">
      <c r="A514" s="23"/>
      <c r="B514" s="28"/>
      <c r="C514" s="57"/>
      <c r="E514" s="24"/>
    </row>
    <row r="515" spans="1:5">
      <c r="A515" s="23"/>
      <c r="B515" s="27"/>
      <c r="C515" s="57"/>
      <c r="E515" s="24"/>
    </row>
    <row r="516" spans="1:5">
      <c r="A516" s="23"/>
      <c r="B516" s="27"/>
      <c r="C516" s="57"/>
      <c r="E516" s="24"/>
    </row>
    <row r="517" spans="1:5">
      <c r="A517" s="23"/>
      <c r="B517" s="27"/>
      <c r="C517" s="57"/>
      <c r="E517" s="24"/>
    </row>
    <row r="518" spans="1:5">
      <c r="A518" s="23"/>
      <c r="B518" s="27"/>
      <c r="C518" s="57"/>
      <c r="E518" s="24"/>
    </row>
    <row r="519" spans="1:5">
      <c r="A519" s="23"/>
      <c r="B519" s="27"/>
      <c r="C519" s="57"/>
      <c r="E519" s="24"/>
    </row>
    <row r="520" spans="1:5">
      <c r="A520" s="23"/>
      <c r="B520" s="27"/>
      <c r="C520" s="57"/>
      <c r="E520" s="24"/>
    </row>
    <row r="521" spans="1:5">
      <c r="A521" s="23"/>
      <c r="B521" s="27"/>
      <c r="C521" s="57"/>
      <c r="E521" s="24"/>
    </row>
    <row r="522" spans="1:5">
      <c r="A522" s="23"/>
      <c r="B522" s="29"/>
      <c r="C522" s="58"/>
      <c r="E522" s="24"/>
    </row>
    <row r="523" spans="1:5">
      <c r="A523" s="23"/>
      <c r="B523" s="28"/>
      <c r="C523" s="57"/>
      <c r="E523" s="24"/>
    </row>
    <row r="524" spans="1:5">
      <c r="A524" s="23"/>
      <c r="B524" s="27"/>
      <c r="C524" s="57"/>
      <c r="E524" s="24"/>
    </row>
    <row r="525" spans="1:5">
      <c r="A525" s="23"/>
      <c r="B525" s="27"/>
      <c r="C525" s="57"/>
      <c r="E525" s="24"/>
    </row>
    <row r="526" spans="1:5">
      <c r="A526" s="23"/>
      <c r="B526" s="27"/>
      <c r="C526" s="57"/>
      <c r="E526" s="24"/>
    </row>
    <row r="527" spans="1:5">
      <c r="A527" s="23"/>
      <c r="B527" s="27"/>
      <c r="C527" s="57"/>
      <c r="E527" s="24"/>
    </row>
    <row r="528" spans="1:5">
      <c r="A528" s="23"/>
      <c r="B528" s="27"/>
      <c r="C528" s="57"/>
      <c r="E528" s="24"/>
    </row>
    <row r="529" spans="1:5">
      <c r="A529" s="23"/>
      <c r="B529" s="27"/>
      <c r="C529" s="57"/>
      <c r="E529" s="24"/>
    </row>
    <row r="530" spans="1:5">
      <c r="A530" s="23"/>
      <c r="B530" s="27"/>
      <c r="C530" s="57"/>
      <c r="E530" s="24"/>
    </row>
    <row r="531" spans="1:5">
      <c r="A531" s="23"/>
      <c r="B531" s="27"/>
      <c r="C531" s="57"/>
      <c r="E531" s="24"/>
    </row>
    <row r="532" spans="1:5">
      <c r="A532" s="23"/>
      <c r="B532" s="27"/>
      <c r="C532" s="57"/>
      <c r="E532" s="24"/>
    </row>
    <row r="533" spans="1:5">
      <c r="A533" s="23"/>
      <c r="B533" s="27"/>
      <c r="C533" s="57"/>
      <c r="E533" s="24"/>
    </row>
    <row r="534" spans="1:5">
      <c r="A534" s="23"/>
      <c r="B534" s="27"/>
      <c r="C534" s="57"/>
      <c r="E534" s="24"/>
    </row>
    <row r="535" spans="1:5">
      <c r="A535" s="23"/>
      <c r="B535" s="28"/>
      <c r="C535" s="57"/>
      <c r="E535" s="24"/>
    </row>
    <row r="536" spans="1:5">
      <c r="A536" s="23"/>
      <c r="B536" s="27"/>
      <c r="C536" s="57"/>
      <c r="E536" s="24"/>
    </row>
    <row r="537" spans="1:5">
      <c r="A537" s="23"/>
      <c r="B537" s="27"/>
      <c r="C537" s="57"/>
      <c r="E537" s="24"/>
    </row>
    <row r="538" spans="1:5">
      <c r="A538" s="23"/>
      <c r="B538" s="27"/>
      <c r="C538" s="57"/>
      <c r="E538" s="24"/>
    </row>
    <row r="539" spans="1:5">
      <c r="A539" s="23"/>
      <c r="B539" s="27"/>
      <c r="C539" s="57"/>
      <c r="E539" s="24"/>
    </row>
    <row r="540" spans="1:5">
      <c r="A540" s="23"/>
      <c r="B540" s="27"/>
      <c r="C540" s="57"/>
      <c r="E540" s="24"/>
    </row>
    <row r="541" spans="1:5">
      <c r="A541" s="23"/>
      <c r="B541" s="27"/>
      <c r="C541" s="57"/>
      <c r="E541" s="24"/>
    </row>
    <row r="542" spans="1:5">
      <c r="A542" s="23"/>
      <c r="B542" s="27"/>
      <c r="C542" s="57"/>
      <c r="E542" s="24"/>
    </row>
    <row r="543" spans="1:5">
      <c r="A543" s="23"/>
      <c r="B543" s="27"/>
      <c r="C543" s="57"/>
      <c r="E543" s="24"/>
    </row>
    <row r="544" spans="1:5">
      <c r="A544" s="23"/>
      <c r="B544" s="27"/>
      <c r="C544" s="57"/>
      <c r="E544" s="24"/>
    </row>
    <row r="545" spans="1:5">
      <c r="A545" s="23"/>
      <c r="B545" s="27"/>
      <c r="C545" s="57"/>
      <c r="E545" s="24"/>
    </row>
    <row r="546" spans="1:5">
      <c r="A546" s="23"/>
      <c r="B546" s="27"/>
      <c r="C546" s="57"/>
      <c r="E546" s="24"/>
    </row>
    <row r="547" spans="1:5">
      <c r="A547" s="23"/>
      <c r="B547" s="27"/>
      <c r="C547" s="57"/>
      <c r="E547" s="24"/>
    </row>
    <row r="548" spans="1:5">
      <c r="A548" s="23"/>
      <c r="B548" s="27"/>
      <c r="C548" s="57"/>
      <c r="E548" s="24"/>
    </row>
    <row r="549" spans="1:5">
      <c r="A549" s="23"/>
      <c r="B549" s="27"/>
      <c r="C549" s="57"/>
      <c r="E549" s="24"/>
    </row>
    <row r="550" spans="1:5">
      <c r="A550" s="23"/>
      <c r="B550" s="27"/>
      <c r="C550" s="57"/>
      <c r="E550" s="24"/>
    </row>
    <row r="551" spans="1:5">
      <c r="A551" s="23"/>
      <c r="B551" s="27"/>
      <c r="C551" s="57"/>
      <c r="E551" s="24"/>
    </row>
    <row r="552" spans="1:5">
      <c r="A552" s="23"/>
      <c r="B552" s="28"/>
      <c r="C552" s="57"/>
      <c r="E552" s="24"/>
    </row>
    <row r="553" spans="1:5">
      <c r="A553" s="23"/>
      <c r="B553" s="29"/>
      <c r="C553" s="58"/>
      <c r="E553" s="24"/>
    </row>
    <row r="554" spans="1:5">
      <c r="A554" s="23"/>
      <c r="B554" s="27"/>
      <c r="C554" s="57"/>
      <c r="E554" s="24"/>
    </row>
    <row r="555" spans="1:5">
      <c r="A555" s="23"/>
      <c r="B555" s="29"/>
      <c r="C555" s="58"/>
      <c r="E555" s="24"/>
    </row>
    <row r="556" spans="1:5">
      <c r="A556" s="23"/>
      <c r="B556" s="27"/>
      <c r="C556" s="57"/>
      <c r="E556" s="24"/>
    </row>
    <row r="557" spans="1:5">
      <c r="A557" s="23"/>
      <c r="B557" s="29"/>
      <c r="C557" s="58"/>
      <c r="E557" s="24"/>
    </row>
    <row r="558" spans="1:5">
      <c r="A558" s="23"/>
      <c r="B558" s="27"/>
      <c r="C558" s="57"/>
      <c r="E558" s="24"/>
    </row>
    <row r="559" spans="1:5">
      <c r="A559" s="23"/>
      <c r="B559" s="29"/>
      <c r="C559" s="58"/>
      <c r="E559" s="24"/>
    </row>
    <row r="560" spans="1:5">
      <c r="A560" s="23"/>
      <c r="B560" s="27"/>
      <c r="C560" s="57"/>
      <c r="E560" s="24"/>
    </row>
    <row r="561" spans="1:5">
      <c r="A561" s="23"/>
      <c r="B561" s="27"/>
      <c r="C561" s="57"/>
      <c r="E561" s="24"/>
    </row>
    <row r="562" spans="1:5">
      <c r="A562" s="23"/>
      <c r="B562" s="27"/>
      <c r="C562" s="57"/>
      <c r="E562" s="24"/>
    </row>
    <row r="563" spans="1:5">
      <c r="A563" s="23"/>
      <c r="B563" s="27"/>
      <c r="C563" s="57"/>
      <c r="E563" s="24"/>
    </row>
    <row r="564" spans="1:5">
      <c r="A564" s="23"/>
      <c r="B564" s="27"/>
      <c r="C564" s="57"/>
      <c r="E564" s="24"/>
    </row>
    <row r="565" spans="1:5">
      <c r="A565" s="23"/>
      <c r="B565" s="27"/>
      <c r="C565" s="53"/>
      <c r="E565" s="24"/>
    </row>
    <row r="566" spans="1:5">
      <c r="A566" s="42"/>
      <c r="B566" s="30"/>
      <c r="C566" s="51"/>
      <c r="E566" s="24"/>
    </row>
    <row r="567" spans="1:5">
      <c r="A567" s="43"/>
      <c r="B567" s="29"/>
      <c r="C567" s="59"/>
      <c r="E567" s="24"/>
    </row>
    <row r="568" spans="1:5">
      <c r="A568" s="43"/>
      <c r="B568" s="27"/>
      <c r="C568" s="53"/>
      <c r="E568" s="24"/>
    </row>
    <row r="569" spans="1:5">
      <c r="A569" s="43"/>
      <c r="B569" s="28"/>
      <c r="C569" s="53"/>
      <c r="E569" s="24"/>
    </row>
    <row r="570" spans="1:5">
      <c r="A570" s="43"/>
      <c r="B570" s="29"/>
      <c r="C570" s="59"/>
      <c r="E570" s="24"/>
    </row>
    <row r="571" spans="1:5">
      <c r="A571" s="43"/>
      <c r="B571" s="27"/>
      <c r="C571" s="53"/>
      <c r="E571" s="24"/>
    </row>
    <row r="572" spans="1:5">
      <c r="A572" s="43"/>
      <c r="B572" s="27"/>
      <c r="C572" s="53"/>
      <c r="E572" s="24"/>
    </row>
    <row r="573" spans="1:5">
      <c r="A573" s="43"/>
      <c r="B573" s="27"/>
      <c r="C573" s="53"/>
      <c r="E573" s="24"/>
    </row>
    <row r="574" spans="1:5">
      <c r="A574" s="43"/>
      <c r="B574" s="29"/>
      <c r="C574" s="59"/>
      <c r="E574" s="24"/>
    </row>
    <row r="575" spans="1:5">
      <c r="A575" s="43"/>
      <c r="B575" s="27"/>
      <c r="C575" s="53"/>
      <c r="E575" s="24"/>
    </row>
    <row r="576" spans="1:5">
      <c r="A576" s="43"/>
      <c r="B576" s="27"/>
      <c r="C576" s="53"/>
      <c r="E576" s="24"/>
    </row>
    <row r="577" spans="1:5">
      <c r="A577" s="43"/>
      <c r="B577" s="29"/>
      <c r="C577" s="59"/>
      <c r="E577" s="24"/>
    </row>
    <row r="578" spans="1:5">
      <c r="A578" s="43"/>
      <c r="B578" s="27"/>
      <c r="C578" s="53"/>
      <c r="E578" s="24"/>
    </row>
    <row r="579" spans="1:5">
      <c r="A579" s="43"/>
      <c r="B579" s="29"/>
      <c r="C579" s="59"/>
      <c r="E579" s="24"/>
    </row>
    <row r="580" spans="1:5">
      <c r="A580" s="43"/>
      <c r="B580" s="27"/>
      <c r="C580" s="53"/>
      <c r="E580" s="24"/>
    </row>
    <row r="581" spans="1:5" ht="14.25">
      <c r="A581" s="23"/>
      <c r="B581" s="39"/>
      <c r="C581" s="57"/>
      <c r="E581" s="24"/>
    </row>
    <row r="582" spans="1:5">
      <c r="A582" s="23"/>
      <c r="B582" s="28"/>
      <c r="C582" s="59"/>
      <c r="E582" s="24"/>
    </row>
    <row r="583" spans="1:5">
      <c r="A583" s="23"/>
      <c r="B583" s="29"/>
      <c r="C583" s="59"/>
      <c r="E583" s="24"/>
    </row>
    <row r="584" spans="1:5">
      <c r="A584" s="23"/>
      <c r="B584" s="27"/>
      <c r="C584" s="53"/>
      <c r="E584" s="24"/>
    </row>
    <row r="585" spans="1:5">
      <c r="A585" s="23"/>
      <c r="B585" s="27"/>
      <c r="C585" s="53"/>
      <c r="E585" s="24"/>
    </row>
    <row r="586" spans="1:5">
      <c r="A586" s="23"/>
      <c r="B586" s="27"/>
      <c r="C586" s="53"/>
      <c r="E586" s="24"/>
    </row>
    <row r="587" spans="1:5">
      <c r="A587" s="23"/>
      <c r="B587" s="27"/>
      <c r="C587" s="53"/>
      <c r="E587" s="24"/>
    </row>
    <row r="588" spans="1:5">
      <c r="A588" s="23"/>
      <c r="B588" s="27"/>
      <c r="C588" s="53"/>
      <c r="E588" s="24"/>
    </row>
    <row r="589" spans="1:5">
      <c r="A589" s="23"/>
      <c r="B589" s="27"/>
      <c r="C589" s="53"/>
      <c r="E589" s="24"/>
    </row>
    <row r="590" spans="1:5">
      <c r="A590" s="23"/>
      <c r="B590" s="27"/>
      <c r="C590" s="53"/>
      <c r="E590" s="24"/>
    </row>
    <row r="591" spans="1:5">
      <c r="A591" s="23"/>
      <c r="B591" s="27"/>
      <c r="C591" s="53"/>
      <c r="E591" s="24"/>
    </row>
    <row r="592" spans="1:5">
      <c r="A592" s="23"/>
      <c r="B592" s="27"/>
      <c r="C592" s="53"/>
      <c r="E592" s="24"/>
    </row>
    <row r="593" spans="1:5">
      <c r="A593" s="23"/>
      <c r="B593" s="27"/>
      <c r="C593" s="53"/>
      <c r="E593" s="24"/>
    </row>
    <row r="594" spans="1:5">
      <c r="A594" s="23"/>
      <c r="B594" s="27"/>
      <c r="C594" s="53"/>
      <c r="E594" s="24"/>
    </row>
    <row r="595" spans="1:5">
      <c r="A595" s="23"/>
      <c r="B595" s="27"/>
      <c r="C595" s="53"/>
      <c r="E595" s="24"/>
    </row>
    <row r="596" spans="1:5">
      <c r="A596" s="23"/>
      <c r="B596" s="27"/>
      <c r="C596" s="53"/>
      <c r="E596" s="24"/>
    </row>
    <row r="597" spans="1:5">
      <c r="A597" s="23"/>
      <c r="B597" s="29"/>
      <c r="C597" s="59"/>
      <c r="E597" s="24"/>
    </row>
    <row r="598" spans="1:5" ht="25.5" customHeight="1">
      <c r="A598" s="23"/>
      <c r="B598" s="27"/>
      <c r="C598" s="53"/>
      <c r="E598" s="24"/>
    </row>
    <row r="599" spans="1:5">
      <c r="A599" s="23"/>
      <c r="B599" s="27"/>
      <c r="C599" s="53"/>
      <c r="E599" s="24"/>
    </row>
    <row r="600" spans="1:5">
      <c r="A600" s="23"/>
      <c r="B600" s="27"/>
      <c r="C600" s="53"/>
      <c r="E600" s="24"/>
    </row>
    <row r="601" spans="1:5">
      <c r="A601" s="23"/>
      <c r="B601" s="27"/>
      <c r="C601" s="53"/>
      <c r="E601" s="24"/>
    </row>
    <row r="602" spans="1:5">
      <c r="A602" s="23"/>
      <c r="B602" s="27"/>
      <c r="C602" s="53"/>
      <c r="E602" s="24"/>
    </row>
    <row r="603" spans="1:5" ht="30.75" customHeight="1">
      <c r="A603" s="23"/>
      <c r="B603" s="27"/>
      <c r="C603" s="53"/>
      <c r="E603" s="24"/>
    </row>
    <row r="604" spans="1:5">
      <c r="A604" s="23"/>
      <c r="B604" s="27"/>
      <c r="C604" s="53"/>
      <c r="E604" s="24"/>
    </row>
    <row r="605" spans="1:5">
      <c r="A605" s="23"/>
      <c r="B605" s="27"/>
      <c r="C605" s="53"/>
      <c r="E605" s="24"/>
    </row>
    <row r="606" spans="1:5">
      <c r="A606" s="23"/>
      <c r="B606" s="27"/>
      <c r="C606" s="53"/>
      <c r="E606" s="24"/>
    </row>
    <row r="607" spans="1:5">
      <c r="A607" s="23"/>
      <c r="B607" s="27"/>
      <c r="C607" s="53"/>
      <c r="E607" s="24"/>
    </row>
    <row r="608" spans="1:5">
      <c r="A608" s="23"/>
      <c r="B608" s="27"/>
      <c r="C608" s="53"/>
      <c r="E608" s="24"/>
    </row>
    <row r="609" spans="1:5" ht="15" customHeight="1">
      <c r="A609" s="23"/>
      <c r="B609" s="27"/>
      <c r="C609" s="53"/>
      <c r="E609" s="24"/>
    </row>
    <row r="610" spans="1:5" ht="15" customHeight="1">
      <c r="A610" s="23"/>
      <c r="B610" s="27"/>
      <c r="C610" s="53"/>
      <c r="E610" s="24"/>
    </row>
    <row r="611" spans="1:5" ht="15" customHeight="1">
      <c r="A611" s="23"/>
      <c r="B611" s="27"/>
      <c r="C611" s="53"/>
      <c r="E611" s="24"/>
    </row>
    <row r="612" spans="1:5" ht="15" customHeight="1">
      <c r="A612" s="23"/>
      <c r="B612" s="27"/>
      <c r="C612" s="53"/>
      <c r="E612" s="24"/>
    </row>
    <row r="613" spans="1:5" ht="15" customHeight="1">
      <c r="A613" s="23"/>
      <c r="B613" s="28"/>
      <c r="C613" s="59"/>
      <c r="E613" s="24"/>
    </row>
    <row r="614" spans="1:5" ht="15" customHeight="1">
      <c r="A614" s="23"/>
      <c r="B614" s="29"/>
      <c r="C614" s="59"/>
      <c r="E614" s="24"/>
    </row>
    <row r="615" spans="1:5" ht="15" customHeight="1">
      <c r="A615" s="43"/>
      <c r="B615" s="27"/>
      <c r="C615" s="53"/>
      <c r="E615" s="24"/>
    </row>
    <row r="616" spans="1:5" ht="15" customHeight="1">
      <c r="A616" s="23"/>
      <c r="B616" s="27"/>
      <c r="C616" s="53"/>
      <c r="E616" s="24"/>
    </row>
    <row r="617" spans="1:5" ht="15" customHeight="1">
      <c r="A617" s="43"/>
      <c r="B617" s="27"/>
      <c r="C617" s="53"/>
      <c r="E617" s="24"/>
    </row>
    <row r="618" spans="1:5" ht="15" customHeight="1">
      <c r="A618" s="23"/>
      <c r="B618" s="27"/>
      <c r="C618" s="53"/>
      <c r="E618" s="24"/>
    </row>
    <row r="619" spans="1:5" ht="15" customHeight="1">
      <c r="A619" s="43"/>
      <c r="B619" s="27"/>
      <c r="C619" s="53"/>
      <c r="E619" s="24"/>
    </row>
    <row r="620" spans="1:5" ht="15" customHeight="1">
      <c r="A620" s="23"/>
      <c r="B620" s="27"/>
      <c r="C620" s="53"/>
      <c r="E620" s="24"/>
    </row>
    <row r="621" spans="1:5" ht="15" customHeight="1">
      <c r="A621" s="43"/>
      <c r="B621" s="27"/>
      <c r="C621" s="53"/>
      <c r="E621" s="24"/>
    </row>
    <row r="622" spans="1:5" ht="15" customHeight="1">
      <c r="A622" s="23"/>
      <c r="B622" s="27"/>
      <c r="C622" s="53"/>
      <c r="E622" s="24"/>
    </row>
    <row r="623" spans="1:5" ht="15" customHeight="1">
      <c r="A623" s="43"/>
      <c r="B623" s="27"/>
      <c r="C623" s="53"/>
      <c r="E623" s="24"/>
    </row>
    <row r="624" spans="1:5" ht="15" customHeight="1">
      <c r="A624" s="23"/>
      <c r="B624" s="27"/>
      <c r="C624" s="53"/>
      <c r="E624" s="24"/>
    </row>
    <row r="625" spans="1:5" ht="15" customHeight="1">
      <c r="A625" s="43"/>
      <c r="B625" s="27"/>
      <c r="C625" s="53"/>
      <c r="E625" s="24"/>
    </row>
    <row r="626" spans="1:5" ht="15" customHeight="1">
      <c r="A626" s="23"/>
      <c r="B626" s="27"/>
      <c r="C626" s="53"/>
      <c r="E626" s="24"/>
    </row>
    <row r="627" spans="1:5" ht="15" customHeight="1">
      <c r="A627" s="43"/>
      <c r="B627" s="27"/>
      <c r="C627" s="53"/>
      <c r="E627" s="24"/>
    </row>
    <row r="628" spans="1:5" ht="15" customHeight="1">
      <c r="A628" s="23"/>
      <c r="B628" s="27"/>
      <c r="C628" s="53"/>
      <c r="E628" s="24"/>
    </row>
    <row r="629" spans="1:5" ht="15" customHeight="1">
      <c r="A629" s="43"/>
      <c r="B629" s="27"/>
      <c r="C629" s="53"/>
      <c r="E629" s="24"/>
    </row>
    <row r="630" spans="1:5" ht="15" customHeight="1">
      <c r="A630" s="23"/>
      <c r="B630" s="27"/>
      <c r="C630" s="53"/>
      <c r="E630" s="24"/>
    </row>
    <row r="631" spans="1:5" ht="15" customHeight="1">
      <c r="A631" s="43"/>
      <c r="B631" s="27"/>
      <c r="C631" s="53"/>
      <c r="E631" s="24"/>
    </row>
    <row r="632" spans="1:5" ht="15" customHeight="1">
      <c r="A632" s="23"/>
      <c r="B632" s="27"/>
      <c r="C632" s="53"/>
      <c r="E632" s="24"/>
    </row>
    <row r="633" spans="1:5" ht="15" customHeight="1">
      <c r="A633" s="43"/>
      <c r="B633" s="27"/>
      <c r="C633" s="53"/>
      <c r="E633" s="24"/>
    </row>
    <row r="634" spans="1:5" ht="15" customHeight="1">
      <c r="A634" s="43"/>
      <c r="B634" s="29"/>
      <c r="C634" s="59"/>
      <c r="E634" s="24"/>
    </row>
    <row r="635" spans="1:5" ht="15" customHeight="1">
      <c r="A635" s="43"/>
      <c r="B635" s="27"/>
      <c r="C635" s="53"/>
      <c r="E635" s="24"/>
    </row>
    <row r="636" spans="1:5" ht="15" customHeight="1">
      <c r="A636" s="43"/>
      <c r="B636" s="27"/>
      <c r="C636" s="53"/>
      <c r="E636" s="24"/>
    </row>
    <row r="637" spans="1:5" ht="15" customHeight="1">
      <c r="A637" s="43"/>
      <c r="B637" s="27"/>
      <c r="C637" s="53"/>
      <c r="E637" s="24"/>
    </row>
    <row r="638" spans="1:5" ht="15" customHeight="1">
      <c r="A638" s="43"/>
      <c r="B638" s="27"/>
      <c r="C638" s="53"/>
      <c r="E638" s="24"/>
    </row>
    <row r="639" spans="1:5" ht="15" customHeight="1">
      <c r="A639" s="43"/>
      <c r="B639" s="27"/>
      <c r="C639" s="53"/>
      <c r="E639" s="24"/>
    </row>
    <row r="640" spans="1:5" ht="15" customHeight="1">
      <c r="A640" s="43"/>
      <c r="B640" s="27"/>
      <c r="C640" s="53"/>
      <c r="E640" s="24"/>
    </row>
    <row r="641" spans="1:5" ht="15" customHeight="1">
      <c r="A641" s="23"/>
      <c r="B641" s="44"/>
      <c r="C641" s="52"/>
      <c r="E641" s="24"/>
    </row>
    <row r="642" spans="1:5" ht="15" customHeight="1"/>
    <row r="643" spans="1:5" ht="15" customHeight="1"/>
    <row r="644" spans="1:5" ht="15" customHeight="1"/>
    <row r="645" spans="1:5" ht="15" customHeight="1"/>
    <row r="646" spans="1:5" ht="15" customHeight="1"/>
    <row r="647" spans="1:5" ht="15" customHeight="1"/>
    <row r="648" spans="1:5" ht="15" customHeight="1"/>
    <row r="649" spans="1:5" ht="15" customHeight="1"/>
    <row r="650" spans="1:5" ht="15" customHeight="1"/>
    <row r="651" spans="1:5" ht="15" customHeight="1"/>
    <row r="652" spans="1:5" ht="15" customHeight="1"/>
    <row r="653" spans="1:5" ht="15" customHeight="1"/>
    <row r="654" spans="1:5" ht="15" customHeight="1"/>
    <row r="655" spans="1:5" ht="15" customHeight="1"/>
    <row r="656" spans="1:5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</sheetData>
  <mergeCells count="13">
    <mergeCell ref="D1:F1"/>
    <mergeCell ref="H2:J5"/>
    <mergeCell ref="B247:F247"/>
    <mergeCell ref="A6:F6"/>
    <mergeCell ref="A7:F7"/>
    <mergeCell ref="A9:A10"/>
    <mergeCell ref="E8:F8"/>
    <mergeCell ref="E9:F9"/>
    <mergeCell ref="D9:D10"/>
    <mergeCell ref="D237:E237"/>
    <mergeCell ref="B239:F239"/>
    <mergeCell ref="B245:I245"/>
    <mergeCell ref="D2:F4"/>
  </mergeCells>
  <phoneticPr fontId="6" type="noConversion"/>
  <printOptions horizontalCentered="1"/>
  <pageMargins left="0.23622047244094499" right="0" top="0" bottom="0" header="0" footer="0"/>
  <pageSetup paperSize="9" scale="68" firstPageNumber="14" orientation="portrait" useFirstPageNumber="1" r:id="rId1"/>
  <headerFooter alignWithMargins="0">
    <oddFooter>&amp;C&amp;P</oddFooter>
  </headerFooter>
  <rowBreaks count="3" manualBreakCount="3">
    <brk id="124" max="5" man="1"/>
    <brk id="190" max="5" man="1"/>
    <brk id="23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4"/>
  <sheetViews>
    <sheetView view="pageBreakPreview" zoomScaleNormal="100" zoomScaleSheetLayoutView="100" workbookViewId="0">
      <selection activeCell="H103" sqref="H103"/>
    </sheetView>
  </sheetViews>
  <sheetFormatPr defaultRowHeight="12.75"/>
  <cols>
    <col min="1" max="1" width="5.5703125" style="1" customWidth="1"/>
    <col min="2" max="2" width="46.85546875" style="1" customWidth="1"/>
    <col min="3" max="3" width="7.28515625" style="1" customWidth="1"/>
    <col min="4" max="4" width="14.7109375" style="1" customWidth="1"/>
    <col min="5" max="5" width="9.7109375" style="1" customWidth="1"/>
    <col min="6" max="6" width="15.42578125" style="1" customWidth="1"/>
    <col min="7" max="7" width="10.85546875" style="1" bestFit="1" customWidth="1"/>
    <col min="8" max="16384" width="9.140625" style="1"/>
  </cols>
  <sheetData>
    <row r="1" spans="1:7" ht="12.75" customHeight="1">
      <c r="C1" s="50"/>
      <c r="D1" s="663" t="s">
        <v>1027</v>
      </c>
      <c r="E1" s="663"/>
      <c r="F1" s="663"/>
    </row>
    <row r="2" spans="1:7" ht="12.75" customHeight="1">
      <c r="C2" s="50"/>
      <c r="D2" s="663" t="s">
        <v>1035</v>
      </c>
      <c r="E2" s="663"/>
      <c r="F2" s="663"/>
    </row>
    <row r="3" spans="1:7" ht="12.75" customHeight="1">
      <c r="C3" s="50"/>
      <c r="D3" s="663"/>
      <c r="E3" s="663"/>
      <c r="F3" s="663"/>
    </row>
    <row r="4" spans="1:7" ht="34.5" customHeight="1">
      <c r="C4" s="50"/>
      <c r="D4" s="663"/>
      <c r="E4" s="663"/>
      <c r="F4" s="663"/>
    </row>
    <row r="5" spans="1:7" ht="20.25">
      <c r="A5" s="664" t="s">
        <v>879</v>
      </c>
      <c r="B5" s="664"/>
      <c r="C5" s="664"/>
      <c r="D5" s="664"/>
      <c r="E5" s="664"/>
    </row>
    <row r="6" spans="1:7" ht="44.25" customHeight="1">
      <c r="A6" s="678" t="s">
        <v>880</v>
      </c>
      <c r="B6" s="678"/>
      <c r="C6" s="678"/>
      <c r="D6" s="678"/>
      <c r="E6" s="678"/>
      <c r="F6" s="678"/>
    </row>
    <row r="7" spans="1:7" ht="12.75" customHeight="1" thickBot="1">
      <c r="A7" s="108"/>
      <c r="B7" s="108"/>
      <c r="C7" s="108"/>
      <c r="D7" s="108"/>
      <c r="E7" s="107" t="s">
        <v>196</v>
      </c>
    </row>
    <row r="8" spans="1:7" ht="15" thickBot="1">
      <c r="A8" s="718" t="s">
        <v>881</v>
      </c>
      <c r="B8" s="709"/>
      <c r="C8" s="710"/>
      <c r="D8" s="675" t="s">
        <v>882</v>
      </c>
      <c r="E8" s="720" t="s">
        <v>18</v>
      </c>
      <c r="F8" s="721"/>
    </row>
    <row r="9" spans="1:7" ht="43.5" customHeight="1" thickBot="1">
      <c r="A9" s="719"/>
      <c r="B9" s="711"/>
      <c r="C9" s="712"/>
      <c r="D9" s="676"/>
      <c r="E9" s="158" t="s">
        <v>883</v>
      </c>
      <c r="F9" s="158" t="s">
        <v>884</v>
      </c>
    </row>
    <row r="10" spans="1:7" ht="30" customHeight="1" thickBot="1">
      <c r="A10" s="160">
        <v>1</v>
      </c>
      <c r="B10" s="713">
        <v>2</v>
      </c>
      <c r="C10" s="714"/>
      <c r="D10" s="160">
        <v>3</v>
      </c>
      <c r="E10" s="160">
        <v>4</v>
      </c>
      <c r="F10" s="160">
        <v>5</v>
      </c>
    </row>
    <row r="11" spans="1:7" ht="40.5" customHeight="1" thickBot="1">
      <c r="A11" s="161">
        <v>8000</v>
      </c>
      <c r="B11" s="715" t="s">
        <v>885</v>
      </c>
      <c r="C11" s="716"/>
      <c r="D11" s="370">
        <f>+E11+F11</f>
        <v>242745.45899999997</v>
      </c>
      <c r="E11" s="383">
        <v>0</v>
      </c>
      <c r="F11" s="369">
        <f>+F18</f>
        <v>242745.45899999997</v>
      </c>
      <c r="G11" s="578"/>
    </row>
    <row r="12" spans="1:7" ht="18">
      <c r="A12" s="717" t="s">
        <v>886</v>
      </c>
      <c r="B12" s="717"/>
      <c r="C12" s="717"/>
      <c r="D12" s="717"/>
      <c r="E12" s="717"/>
      <c r="F12" s="717"/>
    </row>
    <row r="13" spans="1:7" ht="40.5" customHeight="1">
      <c r="A13" s="678" t="s">
        <v>887</v>
      </c>
      <c r="B13" s="678"/>
      <c r="C13" s="678"/>
      <c r="D13" s="678"/>
      <c r="E13" s="678"/>
      <c r="F13" s="678"/>
    </row>
    <row r="14" spans="1:7" ht="14.25" customHeight="1" thickBot="1">
      <c r="A14" s="159"/>
      <c r="B14" s="159"/>
      <c r="C14" s="159"/>
      <c r="D14" s="159"/>
      <c r="E14" s="115" t="s">
        <v>196</v>
      </c>
      <c r="F14" s="159"/>
    </row>
    <row r="15" spans="1:7" ht="43.5" customHeight="1" thickBot="1">
      <c r="A15" s="701" t="s">
        <v>881</v>
      </c>
      <c r="B15" s="703" t="s">
        <v>588</v>
      </c>
      <c r="C15" s="704"/>
      <c r="D15" s="707" t="s">
        <v>17</v>
      </c>
      <c r="E15" s="705" t="s">
        <v>18</v>
      </c>
      <c r="F15" s="706"/>
    </row>
    <row r="16" spans="1:7" ht="27.75" thickBot="1">
      <c r="A16" s="702"/>
      <c r="B16" s="162" t="s">
        <v>589</v>
      </c>
      <c r="C16" s="163" t="s">
        <v>590</v>
      </c>
      <c r="D16" s="708"/>
      <c r="E16" s="113" t="s">
        <v>19</v>
      </c>
      <c r="F16" s="113" t="s">
        <v>20</v>
      </c>
    </row>
    <row r="17" spans="1:7" ht="14.25" thickBot="1">
      <c r="A17" s="160">
        <v>1</v>
      </c>
      <c r="B17" s="160">
        <v>2</v>
      </c>
      <c r="C17" s="160">
        <v>3</v>
      </c>
      <c r="D17" s="160">
        <v>4</v>
      </c>
      <c r="E17" s="160">
        <v>5</v>
      </c>
      <c r="F17" s="160">
        <v>6</v>
      </c>
    </row>
    <row r="18" spans="1:7" s="2" customFormat="1" ht="27.75" customHeight="1">
      <c r="A18" s="164">
        <v>8010</v>
      </c>
      <c r="B18" s="165" t="s">
        <v>888</v>
      </c>
      <c r="C18" s="166"/>
      <c r="D18" s="388">
        <f>E18+F18</f>
        <v>242745.45899999997</v>
      </c>
      <c r="E18" s="387">
        <f>+E20</f>
        <v>0</v>
      </c>
      <c r="F18" s="389">
        <f>+F20+F75</f>
        <v>242745.45899999997</v>
      </c>
      <c r="G18" s="586"/>
    </row>
    <row r="19" spans="1:7" s="2" customFormat="1" ht="12" customHeight="1">
      <c r="A19" s="167"/>
      <c r="B19" s="168" t="s">
        <v>18</v>
      </c>
      <c r="C19" s="169"/>
      <c r="D19" s="86"/>
      <c r="E19" s="90"/>
      <c r="F19" s="87"/>
    </row>
    <row r="20" spans="1:7" ht="27.75" customHeight="1">
      <c r="A20" s="170">
        <v>8100</v>
      </c>
      <c r="B20" s="171" t="s">
        <v>889</v>
      </c>
      <c r="C20" s="172"/>
      <c r="D20" s="375">
        <f>F20+E20</f>
        <v>242745.45899999997</v>
      </c>
      <c r="E20" s="376">
        <f>+E22+E50</f>
        <v>0</v>
      </c>
      <c r="F20" s="377">
        <f>+F22+F50</f>
        <v>242745.45899999997</v>
      </c>
    </row>
    <row r="21" spans="1:7" ht="15.75">
      <c r="A21" s="170"/>
      <c r="B21" s="173" t="s">
        <v>18</v>
      </c>
      <c r="C21" s="172"/>
      <c r="D21" s="78"/>
      <c r="E21" s="79"/>
      <c r="F21" s="80"/>
    </row>
    <row r="22" spans="1:7" ht="16.5" customHeight="1">
      <c r="A22" s="174">
        <v>8110</v>
      </c>
      <c r="B22" s="175" t="s">
        <v>890</v>
      </c>
      <c r="C22" s="172"/>
      <c r="D22" s="89"/>
      <c r="E22" s="79"/>
      <c r="F22" s="91"/>
    </row>
    <row r="23" spans="1:7" ht="11.25" customHeight="1">
      <c r="A23" s="174"/>
      <c r="B23" s="176" t="s">
        <v>18</v>
      </c>
      <c r="C23" s="172"/>
      <c r="D23" s="89"/>
      <c r="E23" s="79"/>
      <c r="F23" s="91"/>
    </row>
    <row r="24" spans="1:7" ht="26.25" customHeight="1">
      <c r="A24" s="174">
        <v>8111</v>
      </c>
      <c r="B24" s="177" t="s">
        <v>891</v>
      </c>
      <c r="C24" s="172"/>
      <c r="D24" s="78"/>
      <c r="E24" s="88" t="s">
        <v>892</v>
      </c>
      <c r="F24" s="80"/>
    </row>
    <row r="25" spans="1:7" ht="15.75">
      <c r="A25" s="174"/>
      <c r="B25" s="178" t="s">
        <v>719</v>
      </c>
      <c r="C25" s="172"/>
      <c r="D25" s="78"/>
      <c r="E25" s="88"/>
      <c r="F25" s="80"/>
    </row>
    <row r="26" spans="1:7" ht="15.75">
      <c r="A26" s="174">
        <v>8112</v>
      </c>
      <c r="B26" s="179" t="s">
        <v>893</v>
      </c>
      <c r="C26" s="180" t="s">
        <v>894</v>
      </c>
      <c r="D26" s="78"/>
      <c r="E26" s="88" t="s">
        <v>892</v>
      </c>
      <c r="F26" s="80"/>
    </row>
    <row r="27" spans="1:7" ht="15.75">
      <c r="A27" s="174">
        <v>8113</v>
      </c>
      <c r="B27" s="179" t="s">
        <v>895</v>
      </c>
      <c r="C27" s="180" t="s">
        <v>896</v>
      </c>
      <c r="D27" s="78"/>
      <c r="E27" s="88" t="s">
        <v>892</v>
      </c>
      <c r="F27" s="80"/>
    </row>
    <row r="28" spans="1:7" s="61" customFormat="1" ht="25.5" customHeight="1">
      <c r="A28" s="174">
        <v>8120</v>
      </c>
      <c r="B28" s="177" t="s">
        <v>897</v>
      </c>
      <c r="C28" s="180"/>
      <c r="D28" s="81"/>
      <c r="E28" s="82"/>
      <c r="F28" s="83"/>
    </row>
    <row r="29" spans="1:7" s="61" customFormat="1" ht="15.75">
      <c r="A29" s="174"/>
      <c r="B29" s="178" t="s">
        <v>18</v>
      </c>
      <c r="C29" s="180"/>
      <c r="D29" s="81"/>
      <c r="E29" s="82"/>
      <c r="F29" s="83"/>
    </row>
    <row r="30" spans="1:7" s="61" customFormat="1" ht="15.75">
      <c r="A30" s="174">
        <v>8121</v>
      </c>
      <c r="B30" s="177" t="s">
        <v>898</v>
      </c>
      <c r="C30" s="180"/>
      <c r="D30" s="81"/>
      <c r="E30" s="88" t="s">
        <v>892</v>
      </c>
      <c r="F30" s="83"/>
    </row>
    <row r="31" spans="1:7" s="61" customFormat="1" ht="12" customHeight="1">
      <c r="A31" s="174"/>
      <c r="B31" s="178" t="s">
        <v>719</v>
      </c>
      <c r="C31" s="180"/>
      <c r="D31" s="81"/>
      <c r="E31" s="82"/>
      <c r="F31" s="83"/>
    </row>
    <row r="32" spans="1:7" s="61" customFormat="1" ht="11.25" customHeight="1">
      <c r="A32" s="170">
        <v>8122</v>
      </c>
      <c r="B32" s="175" t="s">
        <v>899</v>
      </c>
      <c r="C32" s="180" t="s">
        <v>900</v>
      </c>
      <c r="D32" s="81"/>
      <c r="E32" s="88" t="s">
        <v>892</v>
      </c>
      <c r="F32" s="83"/>
    </row>
    <row r="33" spans="1:6" s="61" customFormat="1" ht="12.75" customHeight="1">
      <c r="A33" s="170"/>
      <c r="B33" s="181" t="s">
        <v>719</v>
      </c>
      <c r="C33" s="180"/>
      <c r="D33" s="81"/>
      <c r="E33" s="82"/>
      <c r="F33" s="83"/>
    </row>
    <row r="34" spans="1:6" s="61" customFormat="1" ht="15.75">
      <c r="A34" s="170">
        <v>8123</v>
      </c>
      <c r="B34" s="181" t="s">
        <v>901</v>
      </c>
      <c r="C34" s="180"/>
      <c r="D34" s="81"/>
      <c r="E34" s="88" t="s">
        <v>892</v>
      </c>
      <c r="F34" s="83"/>
    </row>
    <row r="35" spans="1:6" s="61" customFormat="1" ht="16.5" thickBot="1">
      <c r="A35" s="182">
        <v>8124</v>
      </c>
      <c r="B35" s="183" t="s">
        <v>902</v>
      </c>
      <c r="C35" s="184"/>
      <c r="D35" s="84"/>
      <c r="E35" s="102" t="s">
        <v>892</v>
      </c>
      <c r="F35" s="85"/>
    </row>
    <row r="36" spans="1:6" s="61" customFormat="1" ht="27">
      <c r="A36" s="167">
        <v>8130</v>
      </c>
      <c r="B36" s="327" t="s">
        <v>903</v>
      </c>
      <c r="C36" s="328" t="s">
        <v>904</v>
      </c>
      <c r="D36" s="103"/>
      <c r="E36" s="329" t="s">
        <v>892</v>
      </c>
      <c r="F36" s="330"/>
    </row>
    <row r="37" spans="1:6" s="61" customFormat="1" ht="15.75">
      <c r="A37" s="170"/>
      <c r="B37" s="181" t="s">
        <v>719</v>
      </c>
      <c r="C37" s="180"/>
      <c r="D37" s="81"/>
      <c r="E37" s="82"/>
      <c r="F37" s="83"/>
    </row>
    <row r="38" spans="1:6" s="61" customFormat="1" ht="15.75">
      <c r="A38" s="170">
        <v>8131</v>
      </c>
      <c r="B38" s="181" t="s">
        <v>905</v>
      </c>
      <c r="C38" s="180"/>
      <c r="D38" s="81"/>
      <c r="E38" s="88" t="s">
        <v>892</v>
      </c>
      <c r="F38" s="83"/>
    </row>
    <row r="39" spans="1:6" s="61" customFormat="1" ht="16.5" thickBot="1">
      <c r="A39" s="182">
        <v>8132</v>
      </c>
      <c r="B39" s="183" t="s">
        <v>906</v>
      </c>
      <c r="C39" s="184"/>
      <c r="D39" s="84"/>
      <c r="E39" s="102" t="s">
        <v>892</v>
      </c>
      <c r="F39" s="85"/>
    </row>
    <row r="40" spans="1:6" ht="18.75" customHeight="1">
      <c r="A40" s="170">
        <v>8140</v>
      </c>
      <c r="B40" s="175" t="s">
        <v>907</v>
      </c>
      <c r="C40" s="180"/>
      <c r="D40" s="219"/>
      <c r="E40" s="220"/>
      <c r="F40" s="221"/>
    </row>
    <row r="41" spans="1:6" ht="14.25" thickBot="1">
      <c r="A41" s="334"/>
      <c r="B41" s="351" t="s">
        <v>719</v>
      </c>
      <c r="C41" s="184"/>
      <c r="D41" s="225"/>
      <c r="E41" s="226"/>
      <c r="F41" s="227"/>
    </row>
    <row r="42" spans="1:6" ht="27">
      <c r="A42" s="164">
        <v>8141</v>
      </c>
      <c r="B42" s="189" t="s">
        <v>908</v>
      </c>
      <c r="C42" s="352" t="s">
        <v>900</v>
      </c>
      <c r="D42" s="222"/>
      <c r="E42" s="223"/>
      <c r="F42" s="228"/>
    </row>
    <row r="43" spans="1:6" ht="14.25" thickBot="1">
      <c r="A43" s="170"/>
      <c r="B43" s="181" t="s">
        <v>719</v>
      </c>
      <c r="C43" s="185"/>
      <c r="D43" s="219"/>
      <c r="E43" s="220"/>
      <c r="F43" s="221"/>
    </row>
    <row r="44" spans="1:6" ht="13.5">
      <c r="A44" s="164">
        <v>8142</v>
      </c>
      <c r="B44" s="186" t="s">
        <v>909</v>
      </c>
      <c r="C44" s="187"/>
      <c r="D44" s="222"/>
      <c r="E44" s="223"/>
      <c r="F44" s="224" t="s">
        <v>892</v>
      </c>
    </row>
    <row r="45" spans="1:6" ht="14.25" thickBot="1">
      <c r="A45" s="182">
        <v>8143</v>
      </c>
      <c r="B45" s="183" t="s">
        <v>910</v>
      </c>
      <c r="C45" s="188"/>
      <c r="D45" s="225"/>
      <c r="E45" s="226"/>
      <c r="F45" s="227"/>
    </row>
    <row r="46" spans="1:6" ht="27">
      <c r="A46" s="164">
        <v>8150</v>
      </c>
      <c r="B46" s="189" t="s">
        <v>911</v>
      </c>
      <c r="C46" s="190" t="s">
        <v>904</v>
      </c>
      <c r="D46" s="222"/>
      <c r="E46" s="223"/>
      <c r="F46" s="228"/>
    </row>
    <row r="47" spans="1:6" ht="13.5">
      <c r="A47" s="170"/>
      <c r="B47" s="181" t="s">
        <v>719</v>
      </c>
      <c r="C47" s="191"/>
      <c r="D47" s="219"/>
      <c r="E47" s="220"/>
      <c r="F47" s="221"/>
    </row>
    <row r="48" spans="1:6" ht="13.5">
      <c r="A48" s="170">
        <v>8151</v>
      </c>
      <c r="B48" s="181" t="s">
        <v>905</v>
      </c>
      <c r="C48" s="191"/>
      <c r="D48" s="219"/>
      <c r="E48" s="220"/>
      <c r="F48" s="229" t="s">
        <v>22</v>
      </c>
    </row>
    <row r="49" spans="1:6" ht="14.25" thickBot="1">
      <c r="A49" s="192">
        <v>8152</v>
      </c>
      <c r="B49" s="193" t="s">
        <v>912</v>
      </c>
      <c r="C49" s="194"/>
      <c r="D49" s="230"/>
      <c r="E49" s="231"/>
      <c r="F49" s="232"/>
    </row>
    <row r="50" spans="1:6" ht="30" customHeight="1" thickBot="1">
      <c r="A50" s="195">
        <v>8160</v>
      </c>
      <c r="B50" s="196" t="s">
        <v>913</v>
      </c>
      <c r="C50" s="197"/>
      <c r="D50" s="369">
        <f>+F50+E50</f>
        <v>242745.45899999997</v>
      </c>
      <c r="E50" s="386">
        <f>+E61</f>
        <v>0</v>
      </c>
      <c r="F50" s="371">
        <f>+F52+F57+F61+F72+F73</f>
        <v>242745.45899999997</v>
      </c>
    </row>
    <row r="51" spans="1:6" ht="14.25" thickBot="1">
      <c r="A51" s="198"/>
      <c r="B51" s="199" t="s">
        <v>18</v>
      </c>
      <c r="C51" s="200"/>
      <c r="D51" s="233"/>
      <c r="E51" s="234"/>
      <c r="F51" s="235"/>
    </row>
    <row r="52" spans="1:6" ht="27" customHeight="1" thickBot="1">
      <c r="A52" s="195">
        <v>8161</v>
      </c>
      <c r="B52" s="201" t="s">
        <v>914</v>
      </c>
      <c r="C52" s="197"/>
      <c r="D52" s="236">
        <f>+F52</f>
        <v>0</v>
      </c>
      <c r="E52" s="237" t="s">
        <v>892</v>
      </c>
      <c r="F52" s="238">
        <f>+F56+F55+F54</f>
        <v>0</v>
      </c>
    </row>
    <row r="53" spans="1:6" ht="14.25">
      <c r="A53" s="167"/>
      <c r="B53" s="202" t="s">
        <v>719</v>
      </c>
      <c r="C53" s="203"/>
      <c r="D53" s="239"/>
      <c r="E53" s="240"/>
      <c r="F53" s="241"/>
    </row>
    <row r="54" spans="1:6" ht="41.25" thickBot="1">
      <c r="A54" s="170">
        <v>8162</v>
      </c>
      <c r="B54" s="181" t="s">
        <v>915</v>
      </c>
      <c r="C54" s="191" t="s">
        <v>916</v>
      </c>
      <c r="D54" s="242"/>
      <c r="E54" s="243" t="s">
        <v>892</v>
      </c>
      <c r="F54" s="244"/>
    </row>
    <row r="55" spans="1:6" ht="97.5" customHeight="1" thickBot="1">
      <c r="A55" s="204">
        <v>8163</v>
      </c>
      <c r="B55" s="181" t="s">
        <v>917</v>
      </c>
      <c r="C55" s="191" t="s">
        <v>916</v>
      </c>
      <c r="D55" s="236"/>
      <c r="E55" s="237" t="s">
        <v>892</v>
      </c>
      <c r="F55" s="238"/>
    </row>
    <row r="56" spans="1:6" ht="27.75" thickBot="1">
      <c r="A56" s="192">
        <v>8164</v>
      </c>
      <c r="B56" s="193" t="s">
        <v>918</v>
      </c>
      <c r="C56" s="194" t="s">
        <v>919</v>
      </c>
      <c r="D56" s="245"/>
      <c r="E56" s="246" t="s">
        <v>892</v>
      </c>
      <c r="F56" s="247"/>
    </row>
    <row r="57" spans="1:6" ht="17.25" customHeight="1" thickBot="1">
      <c r="A57" s="195">
        <v>8170</v>
      </c>
      <c r="B57" s="201" t="s">
        <v>920</v>
      </c>
      <c r="C57" s="197"/>
      <c r="D57" s="248"/>
      <c r="E57" s="237"/>
      <c r="F57" s="249"/>
    </row>
    <row r="58" spans="1:6" ht="14.25">
      <c r="A58" s="167"/>
      <c r="B58" s="202" t="s">
        <v>719</v>
      </c>
      <c r="C58" s="203"/>
      <c r="D58" s="250"/>
      <c r="E58" s="240"/>
      <c r="F58" s="251"/>
    </row>
    <row r="59" spans="1:6" ht="27" customHeight="1">
      <c r="A59" s="170">
        <v>8171</v>
      </c>
      <c r="B59" s="181" t="s">
        <v>921</v>
      </c>
      <c r="C59" s="191" t="s">
        <v>922</v>
      </c>
      <c r="D59" s="242"/>
      <c r="E59" s="243"/>
      <c r="F59" s="244"/>
    </row>
    <row r="60" spans="1:6" ht="14.25" thickBot="1">
      <c r="A60" s="170">
        <v>8172</v>
      </c>
      <c r="B60" s="179" t="s">
        <v>923</v>
      </c>
      <c r="C60" s="191" t="s">
        <v>924</v>
      </c>
      <c r="D60" s="242"/>
      <c r="E60" s="243"/>
      <c r="F60" s="244"/>
    </row>
    <row r="61" spans="1:6" ht="27.75" thickBot="1">
      <c r="A61" s="195">
        <v>8190</v>
      </c>
      <c r="B61" s="205" t="s">
        <v>925</v>
      </c>
      <c r="C61" s="206"/>
      <c r="D61" s="372">
        <f>+F61+E61</f>
        <v>242745.45899999997</v>
      </c>
      <c r="E61" s="373">
        <f>+E63-E66</f>
        <v>0</v>
      </c>
      <c r="F61" s="374">
        <f>+F67</f>
        <v>242745.45899999997</v>
      </c>
    </row>
    <row r="62" spans="1:6" ht="14.25">
      <c r="A62" s="198"/>
      <c r="B62" s="178" t="s">
        <v>592</v>
      </c>
      <c r="C62" s="106"/>
      <c r="D62" s="252"/>
      <c r="E62" s="253"/>
      <c r="F62" s="254"/>
    </row>
    <row r="63" spans="1:6" ht="32.25" customHeight="1">
      <c r="A63" s="207">
        <v>8191</v>
      </c>
      <c r="B63" s="202" t="s">
        <v>926</v>
      </c>
      <c r="C63" s="208">
        <v>9320</v>
      </c>
      <c r="D63" s="255">
        <f>+E63</f>
        <v>0</v>
      </c>
      <c r="E63" s="256"/>
      <c r="F63" s="257" t="s">
        <v>22</v>
      </c>
    </row>
    <row r="64" spans="1:6" ht="13.5">
      <c r="A64" s="174"/>
      <c r="B64" s="178" t="s">
        <v>34</v>
      </c>
      <c r="C64" s="209"/>
      <c r="D64" s="242"/>
      <c r="E64" s="258"/>
      <c r="F64" s="244"/>
    </row>
    <row r="65" spans="1:6" ht="54.75" customHeight="1" thickBot="1">
      <c r="A65" s="334">
        <v>8192</v>
      </c>
      <c r="B65" s="183" t="s">
        <v>927</v>
      </c>
      <c r="C65" s="335"/>
      <c r="D65" s="384">
        <f>+E65</f>
        <v>0</v>
      </c>
      <c r="E65" s="385"/>
      <c r="F65" s="336" t="s">
        <v>892</v>
      </c>
    </row>
    <row r="66" spans="1:6" ht="35.25" customHeight="1">
      <c r="A66" s="207">
        <v>8193</v>
      </c>
      <c r="B66" s="331" t="s">
        <v>928</v>
      </c>
      <c r="C66" s="332"/>
      <c r="D66" s="381">
        <f>+E66</f>
        <v>0</v>
      </c>
      <c r="E66" s="382"/>
      <c r="F66" s="333" t="s">
        <v>22</v>
      </c>
    </row>
    <row r="67" spans="1:6" ht="28.5" customHeight="1">
      <c r="A67" s="174">
        <v>8194</v>
      </c>
      <c r="B67" s="210" t="s">
        <v>929</v>
      </c>
      <c r="C67" s="211">
        <v>9330</v>
      </c>
      <c r="D67" s="378">
        <f>+F67</f>
        <v>242745.45899999997</v>
      </c>
      <c r="E67" s="323" t="s">
        <v>892</v>
      </c>
      <c r="F67" s="368">
        <f>+F69+F70</f>
        <v>242745.45899999997</v>
      </c>
    </row>
    <row r="68" spans="1:6" ht="13.5">
      <c r="A68" s="174"/>
      <c r="B68" s="178" t="s">
        <v>34</v>
      </c>
      <c r="C68" s="211"/>
      <c r="D68" s="260"/>
      <c r="E68" s="259"/>
      <c r="F68" s="244"/>
    </row>
    <row r="69" spans="1:6" ht="40.5">
      <c r="A69" s="174">
        <v>8195</v>
      </c>
      <c r="B69" s="181" t="s">
        <v>930</v>
      </c>
      <c r="C69" s="211"/>
      <c r="D69" s="378">
        <f>+F69</f>
        <v>88950.928</v>
      </c>
      <c r="E69" s="323" t="s">
        <v>892</v>
      </c>
      <c r="F69" s="368">
        <v>88950.928</v>
      </c>
    </row>
    <row r="70" spans="1:6" ht="40.5">
      <c r="A70" s="212">
        <v>8196</v>
      </c>
      <c r="B70" s="181" t="s">
        <v>931</v>
      </c>
      <c r="C70" s="211"/>
      <c r="D70" s="378">
        <f>+F70</f>
        <v>153794.53099999999</v>
      </c>
      <c r="E70" s="380" t="s">
        <v>892</v>
      </c>
      <c r="F70" s="580">
        <v>153794.53099999999</v>
      </c>
    </row>
    <row r="71" spans="1:6" ht="30" customHeight="1">
      <c r="A71" s="174">
        <v>8197</v>
      </c>
      <c r="B71" s="213" t="s">
        <v>932</v>
      </c>
      <c r="C71" s="214"/>
      <c r="D71" s="261" t="s">
        <v>892</v>
      </c>
      <c r="E71" s="262" t="s">
        <v>892</v>
      </c>
      <c r="F71" s="263" t="s">
        <v>892</v>
      </c>
    </row>
    <row r="72" spans="1:6" ht="45" customHeight="1" thickBot="1">
      <c r="A72" s="334">
        <v>8198</v>
      </c>
      <c r="B72" s="353" t="s">
        <v>933</v>
      </c>
      <c r="C72" s="354"/>
      <c r="D72" s="355" t="s">
        <v>892</v>
      </c>
      <c r="E72" s="356"/>
      <c r="F72" s="357"/>
    </row>
    <row r="73" spans="1:6" ht="57" customHeight="1">
      <c r="A73" s="358">
        <v>8199</v>
      </c>
      <c r="B73" s="359" t="s">
        <v>934</v>
      </c>
      <c r="C73" s="360"/>
      <c r="D73" s="361"/>
      <c r="E73" s="362"/>
      <c r="F73" s="363"/>
    </row>
    <row r="74" spans="1:6" ht="40.5">
      <c r="A74" s="174" t="s">
        <v>935</v>
      </c>
      <c r="B74" s="216" t="s">
        <v>936</v>
      </c>
      <c r="C74" s="215"/>
      <c r="D74" s="260"/>
      <c r="E74" s="262" t="s">
        <v>892</v>
      </c>
      <c r="F74" s="244"/>
    </row>
    <row r="75" spans="1:6" ht="17.25" customHeight="1">
      <c r="A75" s="174">
        <v>8200</v>
      </c>
      <c r="B75" s="171" t="s">
        <v>937</v>
      </c>
      <c r="C75" s="209"/>
      <c r="D75" s="242"/>
      <c r="E75" s="258"/>
      <c r="F75" s="244"/>
    </row>
    <row r="76" spans="1:6" ht="13.5">
      <c r="A76" s="174"/>
      <c r="B76" s="173" t="s">
        <v>18</v>
      </c>
      <c r="C76" s="209"/>
      <c r="D76" s="242"/>
      <c r="E76" s="258"/>
      <c r="F76" s="244"/>
    </row>
    <row r="77" spans="1:6" ht="17.25" customHeight="1">
      <c r="A77" s="174">
        <v>8210</v>
      </c>
      <c r="B77" s="217" t="s">
        <v>938</v>
      </c>
      <c r="C77" s="209"/>
      <c r="D77" s="242"/>
      <c r="E77" s="243"/>
      <c r="F77" s="244"/>
    </row>
    <row r="78" spans="1:6" ht="13.5">
      <c r="A78" s="170"/>
      <c r="B78" s="181" t="s">
        <v>18</v>
      </c>
      <c r="C78" s="209"/>
      <c r="D78" s="242"/>
      <c r="E78" s="243"/>
      <c r="F78" s="244"/>
    </row>
    <row r="79" spans="1:6" ht="29.25" customHeight="1">
      <c r="A79" s="174">
        <v>8211</v>
      </c>
      <c r="B79" s="177" t="s">
        <v>939</v>
      </c>
      <c r="C79" s="209"/>
      <c r="D79" s="242"/>
      <c r="E79" s="259" t="s">
        <v>892</v>
      </c>
      <c r="F79" s="244"/>
    </row>
    <row r="80" spans="1:6" ht="13.5">
      <c r="A80" s="174"/>
      <c r="B80" s="178" t="s">
        <v>34</v>
      </c>
      <c r="C80" s="209"/>
      <c r="D80" s="242"/>
      <c r="E80" s="259"/>
      <c r="F80" s="244"/>
    </row>
    <row r="81" spans="1:6" ht="13.5">
      <c r="A81" s="174">
        <v>8212</v>
      </c>
      <c r="B81" s="179" t="s">
        <v>893</v>
      </c>
      <c r="C81" s="191" t="s">
        <v>940</v>
      </c>
      <c r="D81" s="242"/>
      <c r="E81" s="259" t="s">
        <v>892</v>
      </c>
      <c r="F81" s="244"/>
    </row>
    <row r="82" spans="1:6" ht="13.5">
      <c r="A82" s="174">
        <v>8213</v>
      </c>
      <c r="B82" s="179" t="s">
        <v>895</v>
      </c>
      <c r="C82" s="191" t="s">
        <v>941</v>
      </c>
      <c r="D82" s="242"/>
      <c r="E82" s="259" t="s">
        <v>892</v>
      </c>
      <c r="F82" s="244"/>
    </row>
    <row r="83" spans="1:6" ht="27">
      <c r="A83" s="174">
        <v>8220</v>
      </c>
      <c r="B83" s="177" t="s">
        <v>942</v>
      </c>
      <c r="C83" s="209"/>
      <c r="D83" s="242"/>
      <c r="E83" s="264"/>
      <c r="F83" s="244"/>
    </row>
    <row r="84" spans="1:6" ht="13.5">
      <c r="A84" s="174"/>
      <c r="B84" s="178" t="s">
        <v>18</v>
      </c>
      <c r="C84" s="209"/>
      <c r="D84" s="242"/>
      <c r="E84" s="264"/>
      <c r="F84" s="244"/>
    </row>
    <row r="85" spans="1:6" ht="13.5">
      <c r="A85" s="174">
        <v>8221</v>
      </c>
      <c r="B85" s="177" t="s">
        <v>943</v>
      </c>
      <c r="C85" s="209"/>
      <c r="D85" s="242"/>
      <c r="E85" s="259" t="s">
        <v>892</v>
      </c>
      <c r="F85" s="244"/>
    </row>
    <row r="86" spans="1:6" ht="13.5">
      <c r="A86" s="174"/>
      <c r="B86" s="178" t="s">
        <v>719</v>
      </c>
      <c r="C86" s="209"/>
      <c r="D86" s="242"/>
      <c r="E86" s="259"/>
      <c r="F86" s="244"/>
    </row>
    <row r="87" spans="1:6" ht="13.5">
      <c r="A87" s="170">
        <v>8222</v>
      </c>
      <c r="B87" s="181" t="s">
        <v>944</v>
      </c>
      <c r="C87" s="191" t="s">
        <v>945</v>
      </c>
      <c r="D87" s="242"/>
      <c r="E87" s="259" t="s">
        <v>892</v>
      </c>
      <c r="F87" s="244"/>
    </row>
    <row r="88" spans="1:6" ht="16.5" customHeight="1">
      <c r="A88" s="170">
        <v>8230</v>
      </c>
      <c r="B88" s="181" t="s">
        <v>946</v>
      </c>
      <c r="C88" s="191" t="s">
        <v>947</v>
      </c>
      <c r="D88" s="242"/>
      <c r="E88" s="259" t="s">
        <v>892</v>
      </c>
      <c r="F88" s="244"/>
    </row>
    <row r="89" spans="1:6" ht="15" customHeight="1">
      <c r="A89" s="170">
        <v>8240</v>
      </c>
      <c r="B89" s="177" t="s">
        <v>948</v>
      </c>
      <c r="C89" s="209"/>
      <c r="D89" s="242"/>
      <c r="E89" s="264"/>
      <c r="F89" s="244"/>
    </row>
    <row r="90" spans="1:6" ht="13.5">
      <c r="A90" s="174"/>
      <c r="B90" s="178" t="s">
        <v>719</v>
      </c>
      <c r="C90" s="209"/>
      <c r="D90" s="242"/>
      <c r="E90" s="264"/>
      <c r="F90" s="244"/>
    </row>
    <row r="91" spans="1:6" ht="13.5">
      <c r="A91" s="170">
        <v>8241</v>
      </c>
      <c r="B91" s="181" t="s">
        <v>949</v>
      </c>
      <c r="C91" s="191" t="s">
        <v>945</v>
      </c>
      <c r="D91" s="242"/>
      <c r="E91" s="258"/>
      <c r="F91" s="244"/>
    </row>
    <row r="92" spans="1:6" ht="14.25" customHeight="1" thickBot="1">
      <c r="A92" s="182">
        <v>8250</v>
      </c>
      <c r="B92" s="183" t="s">
        <v>950</v>
      </c>
      <c r="C92" s="218" t="s">
        <v>947</v>
      </c>
      <c r="D92" s="225"/>
      <c r="E92" s="226"/>
      <c r="F92" s="227"/>
    </row>
    <row r="93" spans="1:6">
      <c r="B93" s="60"/>
    </row>
    <row r="94" spans="1:6" ht="13.5">
      <c r="B94" s="349"/>
      <c r="C94" s="322"/>
      <c r="D94" s="667"/>
      <c r="E94" s="667"/>
      <c r="F94" s="667"/>
    </row>
    <row r="95" spans="1:6" ht="13.5">
      <c r="B95" s="6"/>
      <c r="C95" s="6"/>
      <c r="D95" s="319"/>
      <c r="E95" s="108"/>
      <c r="F95" s="320"/>
    </row>
    <row r="96" spans="1:6" ht="13.5">
      <c r="B96" s="348"/>
      <c r="C96" s="348"/>
      <c r="D96" s="666"/>
      <c r="E96" s="666"/>
      <c r="F96" s="666"/>
    </row>
    <row r="98" spans="2:2">
      <c r="B98" s="60"/>
    </row>
    <row r="99" spans="2:2">
      <c r="B99" s="60"/>
    </row>
    <row r="100" spans="2:2">
      <c r="B100" s="60"/>
    </row>
    <row r="101" spans="2:2">
      <c r="B101" s="60"/>
    </row>
    <row r="102" spans="2:2">
      <c r="B102" s="60"/>
    </row>
    <row r="103" spans="2:2">
      <c r="B103" s="60"/>
    </row>
    <row r="104" spans="2:2">
      <c r="B104" s="60"/>
    </row>
    <row r="105" spans="2:2">
      <c r="B105" s="60"/>
    </row>
    <row r="106" spans="2:2">
      <c r="B106" s="60"/>
    </row>
    <row r="107" spans="2:2">
      <c r="B107" s="60"/>
    </row>
    <row r="108" spans="2:2">
      <c r="B108" s="60"/>
    </row>
    <row r="109" spans="2:2">
      <c r="B109" s="60"/>
    </row>
    <row r="110" spans="2:2">
      <c r="B110" s="60"/>
    </row>
    <row r="111" spans="2:2">
      <c r="B111" s="60"/>
    </row>
    <row r="112" spans="2:2">
      <c r="B112" s="60"/>
    </row>
    <row r="113" spans="2:2">
      <c r="B113" s="60"/>
    </row>
    <row r="114" spans="2:2">
      <c r="B114" s="60"/>
    </row>
    <row r="115" spans="2:2">
      <c r="B115" s="60"/>
    </row>
    <row r="116" spans="2:2">
      <c r="B116" s="60"/>
    </row>
    <row r="117" spans="2:2">
      <c r="B117" s="60"/>
    </row>
    <row r="118" spans="2:2">
      <c r="B118" s="60"/>
    </row>
    <row r="119" spans="2:2">
      <c r="B119" s="60"/>
    </row>
    <row r="120" spans="2:2">
      <c r="B120" s="60"/>
    </row>
    <row r="121" spans="2:2">
      <c r="B121" s="60"/>
    </row>
    <row r="122" spans="2:2">
      <c r="B122" s="60"/>
    </row>
    <row r="123" spans="2:2">
      <c r="B123" s="60"/>
    </row>
    <row r="124" spans="2:2">
      <c r="B124" s="60"/>
    </row>
    <row r="125" spans="2:2">
      <c r="B125" s="60"/>
    </row>
    <row r="126" spans="2:2">
      <c r="B126" s="60"/>
    </row>
    <row r="127" spans="2:2">
      <c r="B127" s="60"/>
    </row>
    <row r="128" spans="2:2">
      <c r="B128" s="60"/>
    </row>
    <row r="129" spans="2:2">
      <c r="B129" s="60"/>
    </row>
    <row r="130" spans="2:2">
      <c r="B130" s="60"/>
    </row>
    <row r="131" spans="2:2">
      <c r="B131" s="60"/>
    </row>
    <row r="132" spans="2:2">
      <c r="B132" s="60"/>
    </row>
    <row r="133" spans="2:2">
      <c r="B133" s="60"/>
    </row>
    <row r="134" spans="2:2">
      <c r="B134" s="60"/>
    </row>
    <row r="135" spans="2:2">
      <c r="B135" s="60"/>
    </row>
    <row r="136" spans="2:2">
      <c r="B136" s="60"/>
    </row>
    <row r="137" spans="2:2">
      <c r="B137" s="60"/>
    </row>
    <row r="138" spans="2:2">
      <c r="B138" s="60"/>
    </row>
    <row r="139" spans="2:2">
      <c r="B139" s="60"/>
    </row>
    <row r="140" spans="2:2">
      <c r="B140" s="60"/>
    </row>
    <row r="141" spans="2:2">
      <c r="B141" s="60"/>
    </row>
    <row r="142" spans="2:2">
      <c r="B142" s="60"/>
    </row>
    <row r="143" spans="2:2">
      <c r="B143" s="60"/>
    </row>
    <row r="144" spans="2:2">
      <c r="B144" s="60"/>
    </row>
    <row r="145" spans="2:2">
      <c r="B145" s="60"/>
    </row>
    <row r="146" spans="2:2">
      <c r="B146" s="60"/>
    </row>
    <row r="147" spans="2:2">
      <c r="B147" s="60"/>
    </row>
    <row r="148" spans="2:2">
      <c r="B148" s="60"/>
    </row>
    <row r="149" spans="2:2">
      <c r="B149" s="60"/>
    </row>
    <row r="150" spans="2:2">
      <c r="B150" s="60"/>
    </row>
    <row r="151" spans="2:2">
      <c r="B151" s="60"/>
    </row>
    <row r="152" spans="2:2">
      <c r="B152" s="60"/>
    </row>
    <row r="153" spans="2:2">
      <c r="B153" s="60"/>
    </row>
    <row r="154" spans="2:2">
      <c r="B154" s="60"/>
    </row>
    <row r="155" spans="2:2">
      <c r="B155" s="60"/>
    </row>
    <row r="156" spans="2:2">
      <c r="B156" s="60"/>
    </row>
    <row r="157" spans="2:2">
      <c r="B157" s="60"/>
    </row>
    <row r="158" spans="2:2">
      <c r="B158" s="60"/>
    </row>
    <row r="159" spans="2:2">
      <c r="B159" s="60"/>
    </row>
    <row r="160" spans="2:2">
      <c r="B160" s="60"/>
    </row>
    <row r="161" spans="2:2">
      <c r="B161" s="60"/>
    </row>
    <row r="162" spans="2:2">
      <c r="B162" s="60"/>
    </row>
    <row r="163" spans="2:2">
      <c r="B163" s="60"/>
    </row>
    <row r="164" spans="2:2">
      <c r="B164" s="60"/>
    </row>
    <row r="165" spans="2:2">
      <c r="B165" s="60"/>
    </row>
    <row r="166" spans="2:2">
      <c r="B166" s="60"/>
    </row>
    <row r="167" spans="2:2">
      <c r="B167" s="60"/>
    </row>
    <row r="168" spans="2:2">
      <c r="B168" s="60"/>
    </row>
    <row r="169" spans="2:2">
      <c r="B169" s="60"/>
    </row>
    <row r="170" spans="2:2">
      <c r="B170" s="60"/>
    </row>
    <row r="171" spans="2:2">
      <c r="B171" s="60"/>
    </row>
    <row r="172" spans="2:2">
      <c r="B172" s="60"/>
    </row>
    <row r="173" spans="2:2">
      <c r="B173" s="60"/>
    </row>
    <row r="174" spans="2:2">
      <c r="B174" s="60"/>
    </row>
    <row r="175" spans="2:2">
      <c r="B175" s="60"/>
    </row>
    <row r="176" spans="2:2">
      <c r="B176" s="60"/>
    </row>
    <row r="177" spans="2:2">
      <c r="B177" s="60"/>
    </row>
    <row r="178" spans="2:2">
      <c r="B178" s="60"/>
    </row>
    <row r="179" spans="2:2">
      <c r="B179" s="60"/>
    </row>
    <row r="180" spans="2:2">
      <c r="B180" s="60"/>
    </row>
    <row r="181" spans="2:2">
      <c r="B181" s="60"/>
    </row>
    <row r="182" spans="2:2">
      <c r="B182" s="60"/>
    </row>
    <row r="183" spans="2:2">
      <c r="B183" s="60"/>
    </row>
    <row r="184" spans="2:2">
      <c r="B184" s="60"/>
    </row>
    <row r="185" spans="2:2">
      <c r="B185" s="60"/>
    </row>
    <row r="186" spans="2:2">
      <c r="B186" s="60"/>
    </row>
    <row r="187" spans="2:2">
      <c r="B187" s="60"/>
    </row>
    <row r="188" spans="2:2">
      <c r="B188" s="60"/>
    </row>
    <row r="189" spans="2:2">
      <c r="B189" s="60"/>
    </row>
    <row r="190" spans="2:2">
      <c r="B190" s="60"/>
    </row>
    <row r="191" spans="2:2">
      <c r="B191" s="60"/>
    </row>
    <row r="192" spans="2:2">
      <c r="B192" s="60"/>
    </row>
    <row r="193" spans="2:2">
      <c r="B193" s="60"/>
    </row>
    <row r="194" spans="2:2">
      <c r="B194" s="60"/>
    </row>
    <row r="195" spans="2:2">
      <c r="B195" s="60"/>
    </row>
    <row r="196" spans="2:2">
      <c r="B196" s="60"/>
    </row>
    <row r="197" spans="2:2">
      <c r="B197" s="60"/>
    </row>
    <row r="198" spans="2:2">
      <c r="B198" s="60"/>
    </row>
    <row r="199" spans="2:2">
      <c r="B199" s="60"/>
    </row>
    <row r="200" spans="2:2">
      <c r="B200" s="60"/>
    </row>
    <row r="201" spans="2:2">
      <c r="B201" s="60"/>
    </row>
    <row r="202" spans="2:2">
      <c r="B202" s="60"/>
    </row>
    <row r="203" spans="2:2">
      <c r="B203" s="60"/>
    </row>
    <row r="204" spans="2:2">
      <c r="B204" s="60"/>
    </row>
    <row r="205" spans="2:2">
      <c r="B205" s="60"/>
    </row>
    <row r="206" spans="2:2">
      <c r="B206" s="60"/>
    </row>
    <row r="207" spans="2:2">
      <c r="B207" s="60"/>
    </row>
    <row r="208" spans="2:2">
      <c r="B208" s="60"/>
    </row>
    <row r="209" spans="2:2">
      <c r="B209" s="60"/>
    </row>
    <row r="210" spans="2:2">
      <c r="B210" s="60"/>
    </row>
    <row r="211" spans="2:2">
      <c r="B211" s="60"/>
    </row>
    <row r="212" spans="2:2">
      <c r="B212" s="60"/>
    </row>
    <row r="213" spans="2:2">
      <c r="B213" s="60"/>
    </row>
    <row r="214" spans="2:2">
      <c r="B214" s="60"/>
    </row>
    <row r="215" spans="2:2">
      <c r="B215" s="60"/>
    </row>
    <row r="216" spans="2:2">
      <c r="B216" s="60"/>
    </row>
    <row r="217" spans="2:2">
      <c r="B217" s="60"/>
    </row>
    <row r="218" spans="2:2">
      <c r="B218" s="60"/>
    </row>
    <row r="219" spans="2:2">
      <c r="B219" s="60"/>
    </row>
    <row r="220" spans="2:2">
      <c r="B220" s="60"/>
    </row>
    <row r="221" spans="2:2">
      <c r="B221" s="60"/>
    </row>
    <row r="222" spans="2:2">
      <c r="B222" s="60"/>
    </row>
    <row r="223" spans="2:2">
      <c r="B223" s="60"/>
    </row>
    <row r="224" spans="2:2">
      <c r="B224" s="60"/>
    </row>
    <row r="225" spans="2:2">
      <c r="B225" s="60"/>
    </row>
    <row r="226" spans="2:2">
      <c r="B226" s="60"/>
    </row>
    <row r="227" spans="2:2">
      <c r="B227" s="60"/>
    </row>
    <row r="228" spans="2:2">
      <c r="B228" s="60"/>
    </row>
    <row r="229" spans="2:2">
      <c r="B229" s="60"/>
    </row>
    <row r="230" spans="2:2">
      <c r="B230" s="60"/>
    </row>
    <row r="231" spans="2:2">
      <c r="B231" s="60"/>
    </row>
    <row r="232" spans="2:2">
      <c r="B232" s="60"/>
    </row>
    <row r="233" spans="2:2">
      <c r="B233" s="60"/>
    </row>
    <row r="234" spans="2:2">
      <c r="B234" s="60"/>
    </row>
    <row r="235" spans="2:2">
      <c r="B235" s="60"/>
    </row>
    <row r="236" spans="2:2">
      <c r="B236" s="60"/>
    </row>
    <row r="237" spans="2:2">
      <c r="B237" s="60"/>
    </row>
    <row r="238" spans="2:2">
      <c r="B238" s="60"/>
    </row>
    <row r="239" spans="2:2">
      <c r="B239" s="60"/>
    </row>
    <row r="240" spans="2:2">
      <c r="B240" s="60"/>
    </row>
    <row r="241" spans="2:2">
      <c r="B241" s="60"/>
    </row>
    <row r="242" spans="2:2">
      <c r="B242" s="60"/>
    </row>
    <row r="243" spans="2:2">
      <c r="B243" s="60"/>
    </row>
    <row r="244" spans="2:2">
      <c r="B244" s="60"/>
    </row>
  </sheetData>
  <mergeCells count="18">
    <mergeCell ref="D8:D9"/>
    <mergeCell ref="E8:F8"/>
    <mergeCell ref="D96:F96"/>
    <mergeCell ref="D94:F94"/>
    <mergeCell ref="D1:F1"/>
    <mergeCell ref="D2:F4"/>
    <mergeCell ref="A15:A16"/>
    <mergeCell ref="B15:C15"/>
    <mergeCell ref="E15:F15"/>
    <mergeCell ref="D15:D16"/>
    <mergeCell ref="A5:E5"/>
    <mergeCell ref="A13:F13"/>
    <mergeCell ref="B8:C9"/>
    <mergeCell ref="B10:C10"/>
    <mergeCell ref="B11:C11"/>
    <mergeCell ref="A6:F6"/>
    <mergeCell ref="A12:F12"/>
    <mergeCell ref="A8:A9"/>
  </mergeCells>
  <phoneticPr fontId="6" type="noConversion"/>
  <pageMargins left="0.23622047244094491" right="7.874015748031496E-2" top="0.11811023622047245" bottom="0.15748031496062992" header="0" footer="0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4"/>
  <sheetViews>
    <sheetView tabSelected="1" view="pageBreakPreview" topLeftCell="A423" zoomScale="84" zoomScaleNormal="100" zoomScaleSheetLayoutView="84" workbookViewId="0">
      <selection activeCell="T499" sqref="T499"/>
    </sheetView>
  </sheetViews>
  <sheetFormatPr defaultRowHeight="14.25"/>
  <cols>
    <col min="1" max="1" width="6.42578125" style="268" customWidth="1"/>
    <col min="2" max="2" width="6.42578125" style="269" customWidth="1"/>
    <col min="3" max="3" width="6.28515625" style="270" customWidth="1"/>
    <col min="4" max="4" width="5.7109375" style="271" customWidth="1"/>
    <col min="5" max="5" width="56.28515625" style="21" customWidth="1"/>
    <col min="6" max="6" width="18.85546875" style="495" customWidth="1"/>
    <col min="7" max="7" width="17" style="495" customWidth="1"/>
    <col min="8" max="8" width="18.140625" style="754" customWidth="1"/>
    <col min="9" max="9" width="0" style="268" hidden="1" customWidth="1"/>
    <col min="10" max="10" width="26.42578125" style="268" hidden="1" customWidth="1"/>
    <col min="11" max="12" width="13.140625" style="268" hidden="1" customWidth="1"/>
    <col min="13" max="13" width="12.42578125" style="268" hidden="1" customWidth="1"/>
    <col min="14" max="14" width="0" style="268" hidden="1" customWidth="1"/>
    <col min="15" max="15" width="15" style="268" hidden="1" customWidth="1"/>
    <col min="16" max="16" width="16.85546875" style="268" hidden="1" customWidth="1"/>
    <col min="17" max="17" width="11.28515625" style="268" hidden="1" customWidth="1"/>
    <col min="18" max="16384" width="9.140625" style="268"/>
  </cols>
  <sheetData>
    <row r="1" spans="1:17" ht="15" customHeight="1">
      <c r="F1" s="663" t="s">
        <v>1028</v>
      </c>
      <c r="G1" s="663"/>
      <c r="H1" s="663"/>
    </row>
    <row r="2" spans="1:17" ht="48" customHeight="1">
      <c r="F2" s="663" t="s">
        <v>1036</v>
      </c>
      <c r="G2" s="663"/>
      <c r="H2" s="663"/>
    </row>
    <row r="3" spans="1:17">
      <c r="F3" s="645"/>
      <c r="G3" s="645"/>
      <c r="H3" s="733"/>
    </row>
    <row r="4" spans="1:17" ht="35.25" customHeight="1">
      <c r="F4" s="645"/>
      <c r="G4" s="645"/>
      <c r="H4" s="733"/>
    </row>
    <row r="5" spans="1:17" ht="15.75" customHeight="1">
      <c r="A5" s="728" t="s">
        <v>951</v>
      </c>
      <c r="B5" s="728"/>
      <c r="C5" s="728"/>
      <c r="D5" s="728"/>
      <c r="E5" s="728"/>
      <c r="F5" s="728"/>
      <c r="G5" s="728"/>
      <c r="H5" s="728"/>
    </row>
    <row r="6" spans="1:17" ht="36" customHeight="1">
      <c r="A6" s="729" t="s">
        <v>952</v>
      </c>
      <c r="B6" s="729"/>
      <c r="C6" s="729"/>
      <c r="D6" s="729"/>
      <c r="E6" s="729"/>
      <c r="F6" s="729"/>
      <c r="G6" s="729"/>
      <c r="H6" s="729"/>
    </row>
    <row r="7" spans="1:17" ht="14.25" customHeight="1">
      <c r="A7" s="272" t="s">
        <v>953</v>
      </c>
      <c r="B7" s="273"/>
      <c r="C7" s="274"/>
      <c r="D7" s="274"/>
      <c r="E7" s="275"/>
      <c r="F7" s="489"/>
      <c r="G7" s="732" t="s">
        <v>196</v>
      </c>
      <c r="H7" s="732"/>
    </row>
    <row r="8" spans="1:17" s="105" customFormat="1" ht="15" hidden="1" customHeight="1">
      <c r="A8" s="272"/>
      <c r="B8" s="273"/>
      <c r="C8" s="274"/>
      <c r="D8" s="274"/>
      <c r="E8" s="276"/>
      <c r="F8" s="489"/>
      <c r="G8" s="489" t="s">
        <v>196</v>
      </c>
      <c r="H8" s="734"/>
    </row>
    <row r="9" spans="1:17" s="277" customFormat="1" ht="36" customHeight="1">
      <c r="A9" s="669" t="s">
        <v>197</v>
      </c>
      <c r="B9" s="730" t="s">
        <v>954</v>
      </c>
      <c r="C9" s="731" t="s">
        <v>199</v>
      </c>
      <c r="D9" s="731" t="s">
        <v>200</v>
      </c>
      <c r="E9" s="722" t="s">
        <v>955</v>
      </c>
      <c r="F9" s="723" t="s">
        <v>956</v>
      </c>
      <c r="G9" s="725" t="s">
        <v>204</v>
      </c>
      <c r="H9" s="725"/>
    </row>
    <row r="10" spans="1:17" s="278" customFormat="1" ht="33" customHeight="1">
      <c r="A10" s="669"/>
      <c r="B10" s="730"/>
      <c r="C10" s="731"/>
      <c r="D10" s="731"/>
      <c r="E10" s="722"/>
      <c r="F10" s="724"/>
      <c r="G10" s="568" t="s">
        <v>19</v>
      </c>
      <c r="H10" s="735" t="s">
        <v>20</v>
      </c>
      <c r="J10" s="496">
        <f>1102352.25-G12</f>
        <v>-114647.75</v>
      </c>
    </row>
    <row r="11" spans="1:17" s="279" customFormat="1" ht="12.75" customHeight="1">
      <c r="A11" s="498">
        <v>1</v>
      </c>
      <c r="B11" s="498">
        <v>2</v>
      </c>
      <c r="C11" s="498">
        <v>3</v>
      </c>
      <c r="D11" s="498">
        <v>4</v>
      </c>
      <c r="E11" s="498">
        <v>5</v>
      </c>
      <c r="F11" s="499">
        <v>6</v>
      </c>
      <c r="G11" s="499">
        <v>7</v>
      </c>
      <c r="H11" s="736">
        <v>8</v>
      </c>
    </row>
    <row r="12" spans="1:17" s="104" customFormat="1" ht="42">
      <c r="A12" s="569">
        <v>2000</v>
      </c>
      <c r="B12" s="500" t="s">
        <v>205</v>
      </c>
      <c r="C12" s="501" t="s">
        <v>22</v>
      </c>
      <c r="D12" s="501" t="s">
        <v>22</v>
      </c>
      <c r="E12" s="502" t="s">
        <v>957</v>
      </c>
      <c r="F12" s="577">
        <f>+G12+H12</f>
        <v>1694132.42</v>
      </c>
      <c r="G12" s="597">
        <f>+G13+G98+G120+G156+G230+G278+G307+G352+G403+G450+G492</f>
        <v>1217000</v>
      </c>
      <c r="H12" s="737">
        <f>+H13+H98+H120+H156+H230+H278+H307+H352+H403+H450+H492</f>
        <v>477132.42</v>
      </c>
      <c r="J12" s="486">
        <f>+F12-2000000</f>
        <v>-305867.58000000007</v>
      </c>
      <c r="K12" s="487">
        <f>+G12+923000</f>
        <v>2140000</v>
      </c>
      <c r="L12" s="487">
        <f>+F12-H156</f>
        <v>1780000</v>
      </c>
      <c r="M12" s="587">
        <f>+H12-'Sheet3 '!F230</f>
        <v>563000</v>
      </c>
      <c r="N12" s="104">
        <v>633839.52800000005</v>
      </c>
      <c r="O12" s="587">
        <f>+P12-H12</f>
        <v>85867.580000000016</v>
      </c>
      <c r="P12" s="587">
        <v>563000</v>
      </c>
      <c r="Q12" s="587"/>
    </row>
    <row r="13" spans="1:17" ht="67.5" customHeight="1">
      <c r="A13" s="282">
        <v>2100</v>
      </c>
      <c r="B13" s="288" t="s">
        <v>207</v>
      </c>
      <c r="C13" s="281">
        <v>0</v>
      </c>
      <c r="D13" s="281">
        <v>0</v>
      </c>
      <c r="E13" s="502" t="s">
        <v>958</v>
      </c>
      <c r="F13" s="503">
        <f>+G13+H13</f>
        <v>556333.85</v>
      </c>
      <c r="G13" s="503">
        <f>+G15+G67</f>
        <v>518333.85</v>
      </c>
      <c r="H13" s="738">
        <f>+H15+H67</f>
        <v>38000</v>
      </c>
      <c r="J13" s="488">
        <f>923000-H12</f>
        <v>445867.58</v>
      </c>
      <c r="O13" s="579"/>
      <c r="P13" s="579">
        <f>+G12-1217000</f>
        <v>0</v>
      </c>
    </row>
    <row r="14" spans="1:17" s="280" customFormat="1" ht="16.5">
      <c r="A14" s="505"/>
      <c r="B14" s="288"/>
      <c r="C14" s="281"/>
      <c r="D14" s="281"/>
      <c r="E14" s="506" t="s">
        <v>18</v>
      </c>
      <c r="F14" s="503">
        <f>+G14+H14</f>
        <v>0</v>
      </c>
      <c r="G14" s="507"/>
      <c r="H14" s="739"/>
    </row>
    <row r="15" spans="1:17" s="280" customFormat="1" ht="46.5" customHeight="1">
      <c r="A15" s="505">
        <v>2110</v>
      </c>
      <c r="B15" s="288" t="s">
        <v>207</v>
      </c>
      <c r="C15" s="281">
        <v>1</v>
      </c>
      <c r="D15" s="281">
        <v>0</v>
      </c>
      <c r="E15" s="508" t="s">
        <v>211</v>
      </c>
      <c r="F15" s="503">
        <f>+G15+H15</f>
        <v>446480</v>
      </c>
      <c r="G15" s="503">
        <f>+G17</f>
        <v>438480</v>
      </c>
      <c r="H15" s="740">
        <f>+H17</f>
        <v>8000</v>
      </c>
      <c r="J15" s="519">
        <f>+F12+346255.95</f>
        <v>2040388.3699999999</v>
      </c>
    </row>
    <row r="16" spans="1:17" ht="15" customHeight="1">
      <c r="A16" s="505"/>
      <c r="B16" s="288"/>
      <c r="C16" s="281"/>
      <c r="D16" s="281"/>
      <c r="E16" s="506" t="s">
        <v>34</v>
      </c>
      <c r="F16" s="503"/>
      <c r="G16" s="491"/>
      <c r="H16" s="741"/>
    </row>
    <row r="17" spans="1:16" ht="18.75" customHeight="1">
      <c r="A17" s="505">
        <v>2111</v>
      </c>
      <c r="B17" s="295" t="s">
        <v>207</v>
      </c>
      <c r="C17" s="282">
        <v>1</v>
      </c>
      <c r="D17" s="282">
        <v>1</v>
      </c>
      <c r="E17" s="506" t="s">
        <v>213</v>
      </c>
      <c r="F17" s="503">
        <f>+G17+H17</f>
        <v>446480</v>
      </c>
      <c r="G17" s="491">
        <f>+G19+G20+G21+G22+G23+G24+G25+G26+G27+G28+G29+G30+G31+G32+G33+G34+G35+G36+G37+G38+G39+G40</f>
        <v>438480</v>
      </c>
      <c r="H17" s="741">
        <f>+H40</f>
        <v>8000</v>
      </c>
    </row>
    <row r="18" spans="1:16" ht="33.75" customHeight="1">
      <c r="A18" s="505"/>
      <c r="B18" s="295"/>
      <c r="C18" s="282"/>
      <c r="D18" s="282"/>
      <c r="E18" s="506" t="s">
        <v>959</v>
      </c>
      <c r="F18" s="491"/>
      <c r="G18" s="491"/>
      <c r="H18" s="741"/>
    </row>
    <row r="19" spans="1:16" ht="17.25" customHeight="1">
      <c r="A19" s="505"/>
      <c r="B19" s="295"/>
      <c r="C19" s="282"/>
      <c r="D19" s="282"/>
      <c r="E19" s="506" t="s">
        <v>960</v>
      </c>
      <c r="F19" s="491">
        <f>+G19+H19</f>
        <v>286000</v>
      </c>
      <c r="G19" s="491">
        <v>286000</v>
      </c>
      <c r="H19" s="741"/>
      <c r="J19" s="488">
        <f>+G19+G236</f>
        <v>344000</v>
      </c>
    </row>
    <row r="20" spans="1:16" ht="17.25" customHeight="1">
      <c r="A20" s="505"/>
      <c r="B20" s="295"/>
      <c r="C20" s="282"/>
      <c r="D20" s="282"/>
      <c r="E20" s="506" t="s">
        <v>961</v>
      </c>
      <c r="F20" s="491">
        <f t="shared" ref="F20:F39" si="0">H20+G20</f>
        <v>88000</v>
      </c>
      <c r="G20" s="491">
        <v>88000</v>
      </c>
      <c r="H20" s="741"/>
    </row>
    <row r="21" spans="1:16" ht="17.25" customHeight="1">
      <c r="A21" s="505"/>
      <c r="B21" s="295"/>
      <c r="C21" s="282"/>
      <c r="D21" s="282"/>
      <c r="E21" s="506" t="s">
        <v>962</v>
      </c>
      <c r="F21" s="491">
        <f t="shared" si="0"/>
        <v>10000</v>
      </c>
      <c r="G21" s="491">
        <v>10000</v>
      </c>
      <c r="H21" s="741"/>
      <c r="J21" s="488">
        <f>+G21+G237</f>
        <v>25700</v>
      </c>
      <c r="P21" s="579"/>
    </row>
    <row r="22" spans="1:16" ht="17.25" customHeight="1">
      <c r="A22" s="505"/>
      <c r="B22" s="295"/>
      <c r="C22" s="282"/>
      <c r="D22" s="282"/>
      <c r="E22" s="506" t="s">
        <v>963</v>
      </c>
      <c r="F22" s="491">
        <f t="shared" si="0"/>
        <v>2000</v>
      </c>
      <c r="G22" s="491">
        <v>2000</v>
      </c>
      <c r="H22" s="741"/>
      <c r="J22" s="488">
        <f>+G22</f>
        <v>2000</v>
      </c>
    </row>
    <row r="23" spans="1:16" ht="17.25" customHeight="1">
      <c r="A23" s="505"/>
      <c r="B23" s="295"/>
      <c r="C23" s="282"/>
      <c r="D23" s="282"/>
      <c r="E23" s="506" t="s">
        <v>964</v>
      </c>
      <c r="F23" s="491">
        <f t="shared" si="0"/>
        <v>5000</v>
      </c>
      <c r="G23" s="491">
        <v>5000</v>
      </c>
      <c r="H23" s="741"/>
      <c r="J23" s="488">
        <f>+G23+G254+G297</f>
        <v>37000</v>
      </c>
    </row>
    <row r="24" spans="1:16" ht="17.25" customHeight="1">
      <c r="A24" s="505"/>
      <c r="B24" s="295"/>
      <c r="C24" s="282"/>
      <c r="D24" s="282"/>
      <c r="E24" s="506" t="s">
        <v>965</v>
      </c>
      <c r="F24" s="491">
        <f t="shared" si="0"/>
        <v>1000</v>
      </c>
      <c r="G24" s="491">
        <v>1000</v>
      </c>
      <c r="H24" s="741"/>
      <c r="J24" s="488">
        <f>+G24+G238+G255</f>
        <v>79000</v>
      </c>
    </row>
    <row r="25" spans="1:16" ht="17.25" customHeight="1">
      <c r="A25" s="505"/>
      <c r="B25" s="295"/>
      <c r="C25" s="282"/>
      <c r="D25" s="282"/>
      <c r="E25" s="506" t="s">
        <v>966</v>
      </c>
      <c r="F25" s="491">
        <f t="shared" si="0"/>
        <v>3000</v>
      </c>
      <c r="G25" s="491">
        <v>3000</v>
      </c>
      <c r="H25" s="741"/>
    </row>
    <row r="26" spans="1:16" ht="17.25" customHeight="1">
      <c r="A26" s="505"/>
      <c r="B26" s="295"/>
      <c r="C26" s="282"/>
      <c r="D26" s="282"/>
      <c r="E26" s="506" t="s">
        <v>967</v>
      </c>
      <c r="F26" s="491">
        <f t="shared" si="0"/>
        <v>980</v>
      </c>
      <c r="G26" s="491">
        <v>980</v>
      </c>
      <c r="H26" s="741"/>
    </row>
    <row r="27" spans="1:16" ht="15" customHeight="1">
      <c r="A27" s="505"/>
      <c r="B27" s="295"/>
      <c r="C27" s="282"/>
      <c r="D27" s="282"/>
      <c r="E27" s="506" t="s">
        <v>968</v>
      </c>
      <c r="F27" s="491">
        <f t="shared" si="0"/>
        <v>2000</v>
      </c>
      <c r="G27" s="491">
        <v>2000</v>
      </c>
      <c r="H27" s="741"/>
    </row>
    <row r="28" spans="1:16" ht="15" customHeight="1">
      <c r="A28" s="505"/>
      <c r="B28" s="295"/>
      <c r="C28" s="282"/>
      <c r="D28" s="282"/>
      <c r="E28" s="506" t="s">
        <v>969</v>
      </c>
      <c r="F28" s="491">
        <f t="shared" si="0"/>
        <v>5000</v>
      </c>
      <c r="G28" s="491">
        <v>5000</v>
      </c>
      <c r="H28" s="741"/>
      <c r="O28" s="268">
        <v>-1000</v>
      </c>
    </row>
    <row r="29" spans="1:16" ht="15.75" customHeight="1">
      <c r="A29" s="505"/>
      <c r="B29" s="295"/>
      <c r="C29" s="282"/>
      <c r="D29" s="282"/>
      <c r="E29" s="506" t="s">
        <v>970</v>
      </c>
      <c r="F29" s="491">
        <f t="shared" si="0"/>
        <v>300</v>
      </c>
      <c r="G29" s="491">
        <v>300</v>
      </c>
      <c r="H29" s="741"/>
    </row>
    <row r="30" spans="1:16" ht="17.25" customHeight="1">
      <c r="A30" s="505"/>
      <c r="B30" s="295"/>
      <c r="C30" s="282"/>
      <c r="D30" s="282"/>
      <c r="E30" s="506" t="s">
        <v>971</v>
      </c>
      <c r="F30" s="491">
        <f t="shared" si="0"/>
        <v>4000</v>
      </c>
      <c r="G30" s="491">
        <v>4000</v>
      </c>
      <c r="H30" s="741"/>
    </row>
    <row r="31" spans="1:16" ht="30" customHeight="1">
      <c r="A31" s="505"/>
      <c r="B31" s="295"/>
      <c r="C31" s="282"/>
      <c r="D31" s="282"/>
      <c r="E31" s="506" t="s">
        <v>972</v>
      </c>
      <c r="F31" s="491">
        <f t="shared" si="0"/>
        <v>2000</v>
      </c>
      <c r="G31" s="491">
        <v>2000</v>
      </c>
      <c r="H31" s="741"/>
    </row>
    <row r="32" spans="1:16" ht="17.25" customHeight="1">
      <c r="A32" s="505"/>
      <c r="B32" s="295"/>
      <c r="C32" s="282"/>
      <c r="D32" s="282"/>
      <c r="E32" s="506" t="s">
        <v>973</v>
      </c>
      <c r="F32" s="491">
        <f t="shared" si="0"/>
        <v>2000</v>
      </c>
      <c r="G32" s="491">
        <v>2000</v>
      </c>
      <c r="H32" s="741"/>
    </row>
    <row r="33" spans="1:10" ht="15" customHeight="1">
      <c r="A33" s="505"/>
      <c r="B33" s="295"/>
      <c r="C33" s="282"/>
      <c r="D33" s="282"/>
      <c r="E33" s="506" t="s">
        <v>974</v>
      </c>
      <c r="F33" s="491">
        <f t="shared" si="0"/>
        <v>2000</v>
      </c>
      <c r="G33" s="491">
        <v>2000</v>
      </c>
      <c r="H33" s="741"/>
      <c r="J33" s="488">
        <f>+G33+G75+G256</f>
        <v>6990</v>
      </c>
    </row>
    <row r="34" spans="1:10" ht="27">
      <c r="A34" s="505"/>
      <c r="B34" s="295"/>
      <c r="C34" s="282"/>
      <c r="D34" s="282"/>
      <c r="E34" s="506" t="s">
        <v>975</v>
      </c>
      <c r="F34" s="491">
        <f t="shared" si="0"/>
        <v>5200</v>
      </c>
      <c r="G34" s="491">
        <v>5200</v>
      </c>
      <c r="H34" s="741"/>
      <c r="J34" s="488">
        <f>+G76</f>
        <v>10000</v>
      </c>
    </row>
    <row r="35" spans="1:10" ht="14.25" customHeight="1">
      <c r="A35" s="505"/>
      <c r="B35" s="295"/>
      <c r="C35" s="282"/>
      <c r="D35" s="282"/>
      <c r="E35" s="506" t="s">
        <v>976</v>
      </c>
      <c r="F35" s="491">
        <f t="shared" si="0"/>
        <v>2000</v>
      </c>
      <c r="G35" s="491">
        <v>2000</v>
      </c>
      <c r="H35" s="741"/>
    </row>
    <row r="36" spans="1:10" ht="17.25" customHeight="1">
      <c r="A36" s="505"/>
      <c r="B36" s="295"/>
      <c r="C36" s="282"/>
      <c r="D36" s="282"/>
      <c r="E36" s="506" t="s">
        <v>977</v>
      </c>
      <c r="F36" s="491">
        <f t="shared" si="0"/>
        <v>10000</v>
      </c>
      <c r="G36" s="491">
        <v>10000</v>
      </c>
      <c r="H36" s="741"/>
    </row>
    <row r="37" spans="1:10" ht="15" customHeight="1">
      <c r="A37" s="505"/>
      <c r="B37" s="295"/>
      <c r="C37" s="282"/>
      <c r="D37" s="282"/>
      <c r="E37" s="506" t="s">
        <v>978</v>
      </c>
      <c r="F37" s="491">
        <f t="shared" si="0"/>
        <v>2000</v>
      </c>
      <c r="G37" s="491">
        <v>2000</v>
      </c>
      <c r="H37" s="741"/>
    </row>
    <row r="38" spans="1:10" ht="15.75" customHeight="1">
      <c r="A38" s="505"/>
      <c r="B38" s="295"/>
      <c r="C38" s="282"/>
      <c r="D38" s="282"/>
      <c r="E38" s="506" t="s">
        <v>979</v>
      </c>
      <c r="F38" s="491">
        <f t="shared" si="0"/>
        <v>3000</v>
      </c>
      <c r="G38" s="491">
        <v>3000</v>
      </c>
      <c r="H38" s="741"/>
      <c r="J38" s="488">
        <f>+G38+G243</f>
        <v>5000</v>
      </c>
    </row>
    <row r="39" spans="1:10" ht="14.25" customHeight="1">
      <c r="A39" s="505"/>
      <c r="B39" s="295"/>
      <c r="C39" s="282"/>
      <c r="D39" s="282"/>
      <c r="E39" s="506" t="s">
        <v>980</v>
      </c>
      <c r="F39" s="491">
        <f t="shared" si="0"/>
        <v>3000</v>
      </c>
      <c r="G39" s="491">
        <v>3000</v>
      </c>
      <c r="H39" s="741"/>
    </row>
    <row r="40" spans="1:10" ht="15.75" customHeight="1">
      <c r="A40" s="505"/>
      <c r="B40" s="295"/>
      <c r="C40" s="282"/>
      <c r="D40" s="282"/>
      <c r="E40" s="506" t="s">
        <v>981</v>
      </c>
      <c r="F40" s="491">
        <f>+H40</f>
        <v>8000</v>
      </c>
      <c r="G40" s="509"/>
      <c r="H40" s="741">
        <v>8000</v>
      </c>
    </row>
    <row r="41" spans="1:10" ht="17.25" customHeight="1">
      <c r="A41" s="505">
        <v>2112</v>
      </c>
      <c r="B41" s="295" t="s">
        <v>207</v>
      </c>
      <c r="C41" s="282">
        <v>1</v>
      </c>
      <c r="D41" s="282">
        <v>2</v>
      </c>
      <c r="E41" s="506" t="s">
        <v>216</v>
      </c>
      <c r="F41" s="509"/>
      <c r="G41" s="509"/>
      <c r="H41" s="741"/>
    </row>
    <row r="42" spans="1:10" ht="27">
      <c r="A42" s="505"/>
      <c r="B42" s="295"/>
      <c r="C42" s="282"/>
      <c r="D42" s="282"/>
      <c r="E42" s="506" t="s">
        <v>959</v>
      </c>
      <c r="F42" s="491"/>
      <c r="G42" s="491"/>
      <c r="H42" s="741"/>
    </row>
    <row r="43" spans="1:10" ht="14.25" customHeight="1">
      <c r="A43" s="505">
        <v>2113</v>
      </c>
      <c r="B43" s="295" t="s">
        <v>207</v>
      </c>
      <c r="C43" s="282">
        <v>1</v>
      </c>
      <c r="D43" s="282">
        <v>3</v>
      </c>
      <c r="E43" s="506" t="s">
        <v>219</v>
      </c>
      <c r="F43" s="491"/>
      <c r="G43" s="491"/>
      <c r="H43" s="741"/>
    </row>
    <row r="44" spans="1:10" ht="27">
      <c r="A44" s="505"/>
      <c r="B44" s="295"/>
      <c r="C44" s="282"/>
      <c r="D44" s="282"/>
      <c r="E44" s="506" t="s">
        <v>959</v>
      </c>
      <c r="F44" s="491"/>
      <c r="G44" s="491"/>
      <c r="H44" s="741"/>
    </row>
    <row r="45" spans="1:10" ht="16.5">
      <c r="A45" s="505">
        <v>2120</v>
      </c>
      <c r="B45" s="288" t="s">
        <v>207</v>
      </c>
      <c r="C45" s="281">
        <v>2</v>
      </c>
      <c r="D45" s="281">
        <v>0</v>
      </c>
      <c r="E45" s="508" t="s">
        <v>221</v>
      </c>
      <c r="F45" s="491"/>
      <c r="G45" s="491"/>
      <c r="H45" s="741"/>
    </row>
    <row r="46" spans="1:10" ht="16.5">
      <c r="A46" s="505"/>
      <c r="B46" s="288"/>
      <c r="C46" s="281"/>
      <c r="D46" s="281"/>
      <c r="E46" s="506" t="s">
        <v>34</v>
      </c>
      <c r="F46" s="491"/>
      <c r="G46" s="491"/>
      <c r="H46" s="741"/>
    </row>
    <row r="47" spans="1:10" ht="16.5">
      <c r="A47" s="505">
        <v>2121</v>
      </c>
      <c r="B47" s="295" t="s">
        <v>207</v>
      </c>
      <c r="C47" s="282">
        <v>2</v>
      </c>
      <c r="D47" s="282">
        <v>1</v>
      </c>
      <c r="E47" s="510" t="s">
        <v>223</v>
      </c>
      <c r="F47" s="491"/>
      <c r="G47" s="491"/>
      <c r="H47" s="741"/>
    </row>
    <row r="48" spans="1:10" ht="27">
      <c r="A48" s="505"/>
      <c r="B48" s="295"/>
      <c r="C48" s="282"/>
      <c r="D48" s="282"/>
      <c r="E48" s="506" t="s">
        <v>959</v>
      </c>
      <c r="F48" s="491"/>
      <c r="G48" s="491"/>
      <c r="H48" s="741"/>
    </row>
    <row r="49" spans="1:10" ht="27">
      <c r="A49" s="505">
        <v>2122</v>
      </c>
      <c r="B49" s="295" t="s">
        <v>207</v>
      </c>
      <c r="C49" s="282">
        <v>2</v>
      </c>
      <c r="D49" s="282">
        <v>2</v>
      </c>
      <c r="E49" s="506" t="s">
        <v>225</v>
      </c>
      <c r="F49" s="491"/>
      <c r="G49" s="491"/>
      <c r="H49" s="741"/>
    </row>
    <row r="50" spans="1:10" ht="27">
      <c r="A50" s="505"/>
      <c r="B50" s="295"/>
      <c r="C50" s="282"/>
      <c r="D50" s="282"/>
      <c r="E50" s="506" t="s">
        <v>959</v>
      </c>
      <c r="F50" s="491"/>
      <c r="G50" s="491"/>
      <c r="H50" s="741"/>
    </row>
    <row r="51" spans="1:10" ht="16.5">
      <c r="A51" s="505">
        <v>2130</v>
      </c>
      <c r="B51" s="288" t="s">
        <v>207</v>
      </c>
      <c r="C51" s="281">
        <v>3</v>
      </c>
      <c r="D51" s="281">
        <v>0</v>
      </c>
      <c r="E51" s="508" t="s">
        <v>227</v>
      </c>
      <c r="F51" s="491"/>
      <c r="G51" s="491"/>
      <c r="H51" s="741"/>
    </row>
    <row r="52" spans="1:10" ht="16.5">
      <c r="A52" s="505"/>
      <c r="B52" s="288"/>
      <c r="C52" s="281"/>
      <c r="D52" s="281"/>
      <c r="E52" s="506" t="s">
        <v>34</v>
      </c>
      <c r="F52" s="491"/>
      <c r="G52" s="491"/>
      <c r="H52" s="741"/>
    </row>
    <row r="53" spans="1:10" ht="27">
      <c r="A53" s="505">
        <v>2131</v>
      </c>
      <c r="B53" s="295" t="s">
        <v>207</v>
      </c>
      <c r="C53" s="282">
        <v>3</v>
      </c>
      <c r="D53" s="282">
        <v>1</v>
      </c>
      <c r="E53" s="506" t="s">
        <v>229</v>
      </c>
      <c r="F53" s="491"/>
      <c r="G53" s="491"/>
      <c r="H53" s="741"/>
    </row>
    <row r="54" spans="1:10" ht="27">
      <c r="A54" s="505"/>
      <c r="B54" s="295"/>
      <c r="C54" s="282"/>
      <c r="D54" s="282"/>
      <c r="E54" s="506" t="s">
        <v>959</v>
      </c>
      <c r="F54" s="491"/>
      <c r="G54" s="491"/>
      <c r="H54" s="741"/>
    </row>
    <row r="55" spans="1:10" ht="16.5">
      <c r="A55" s="505">
        <v>2132</v>
      </c>
      <c r="B55" s="295" t="s">
        <v>207</v>
      </c>
      <c r="C55" s="282">
        <v>3</v>
      </c>
      <c r="D55" s="282">
        <v>2</v>
      </c>
      <c r="E55" s="506" t="s">
        <v>231</v>
      </c>
      <c r="F55" s="491"/>
      <c r="G55" s="491"/>
      <c r="H55" s="741"/>
    </row>
    <row r="56" spans="1:10" s="280" customFormat="1" ht="27">
      <c r="A56" s="505"/>
      <c r="B56" s="295"/>
      <c r="C56" s="282"/>
      <c r="D56" s="282"/>
      <c r="E56" s="506" t="s">
        <v>959</v>
      </c>
      <c r="F56" s="503"/>
      <c r="G56" s="503"/>
      <c r="H56" s="740"/>
    </row>
    <row r="57" spans="1:10" ht="16.5">
      <c r="A57" s="505">
        <v>2133</v>
      </c>
      <c r="B57" s="295" t="s">
        <v>207</v>
      </c>
      <c r="C57" s="282">
        <v>3</v>
      </c>
      <c r="D57" s="282">
        <v>3</v>
      </c>
      <c r="E57" s="506" t="s">
        <v>233</v>
      </c>
      <c r="F57" s="491"/>
      <c r="G57" s="491"/>
      <c r="H57" s="741"/>
    </row>
    <row r="58" spans="1:10" ht="27">
      <c r="A58" s="505"/>
      <c r="B58" s="295"/>
      <c r="C58" s="282"/>
      <c r="D58" s="282"/>
      <c r="E58" s="506" t="s">
        <v>959</v>
      </c>
      <c r="F58" s="491"/>
      <c r="G58" s="491"/>
      <c r="H58" s="741"/>
      <c r="J58" s="283"/>
    </row>
    <row r="59" spans="1:10" ht="18.75" customHeight="1">
      <c r="A59" s="505">
        <v>2140</v>
      </c>
      <c r="B59" s="288" t="s">
        <v>207</v>
      </c>
      <c r="C59" s="281">
        <v>4</v>
      </c>
      <c r="D59" s="281">
        <v>0</v>
      </c>
      <c r="E59" s="508" t="s">
        <v>236</v>
      </c>
      <c r="F59" s="491"/>
      <c r="G59" s="491"/>
      <c r="H59" s="741"/>
    </row>
    <row r="60" spans="1:10" ht="14.25" customHeight="1">
      <c r="A60" s="505"/>
      <c r="B60" s="288"/>
      <c r="C60" s="281"/>
      <c r="D60" s="281"/>
      <c r="E60" s="506" t="s">
        <v>34</v>
      </c>
      <c r="F60" s="491"/>
      <c r="G60" s="491"/>
      <c r="H60" s="741"/>
    </row>
    <row r="61" spans="1:10" ht="14.25" customHeight="1">
      <c r="A61" s="505">
        <v>2141</v>
      </c>
      <c r="B61" s="295" t="s">
        <v>207</v>
      </c>
      <c r="C61" s="282">
        <v>4</v>
      </c>
      <c r="D61" s="282">
        <v>1</v>
      </c>
      <c r="E61" s="506" t="s">
        <v>238</v>
      </c>
      <c r="F61" s="491"/>
      <c r="G61" s="491"/>
      <c r="H61" s="741"/>
    </row>
    <row r="62" spans="1:10" ht="27">
      <c r="A62" s="505"/>
      <c r="B62" s="295"/>
      <c r="C62" s="282"/>
      <c r="D62" s="282"/>
      <c r="E62" s="506" t="s">
        <v>959</v>
      </c>
      <c r="F62" s="491"/>
      <c r="G62" s="491"/>
      <c r="H62" s="741"/>
    </row>
    <row r="63" spans="1:10" ht="30.75" customHeight="1">
      <c r="A63" s="505">
        <v>2150</v>
      </c>
      <c r="B63" s="288" t="s">
        <v>207</v>
      </c>
      <c r="C63" s="281">
        <v>5</v>
      </c>
      <c r="D63" s="281">
        <v>0</v>
      </c>
      <c r="E63" s="508" t="s">
        <v>241</v>
      </c>
      <c r="F63" s="491"/>
      <c r="G63" s="491"/>
      <c r="H63" s="741"/>
    </row>
    <row r="64" spans="1:10" s="280" customFormat="1" ht="14.25" customHeight="1">
      <c r="A64" s="505"/>
      <c r="B64" s="288"/>
      <c r="C64" s="281"/>
      <c r="D64" s="281"/>
      <c r="E64" s="506" t="s">
        <v>34</v>
      </c>
      <c r="F64" s="503"/>
      <c r="G64" s="503"/>
      <c r="H64" s="740"/>
    </row>
    <row r="65" spans="1:15" ht="27">
      <c r="A65" s="505">
        <v>2151</v>
      </c>
      <c r="B65" s="295" t="s">
        <v>207</v>
      </c>
      <c r="C65" s="282">
        <v>5</v>
      </c>
      <c r="D65" s="282">
        <v>1</v>
      </c>
      <c r="E65" s="506" t="s">
        <v>243</v>
      </c>
      <c r="F65" s="491"/>
      <c r="G65" s="491"/>
      <c r="H65" s="741"/>
    </row>
    <row r="66" spans="1:15" ht="27">
      <c r="A66" s="505"/>
      <c r="B66" s="295"/>
      <c r="C66" s="282"/>
      <c r="D66" s="282"/>
      <c r="E66" s="506" t="s">
        <v>959</v>
      </c>
      <c r="F66" s="491"/>
      <c r="G66" s="491"/>
      <c r="H66" s="741"/>
    </row>
    <row r="67" spans="1:15" ht="27" customHeight="1">
      <c r="A67" s="505">
        <v>2160</v>
      </c>
      <c r="B67" s="288" t="s">
        <v>207</v>
      </c>
      <c r="C67" s="281">
        <v>6</v>
      </c>
      <c r="D67" s="281">
        <v>0</v>
      </c>
      <c r="E67" s="508" t="s">
        <v>246</v>
      </c>
      <c r="F67" s="577">
        <f>+G67+H67</f>
        <v>109853.85</v>
      </c>
      <c r="G67" s="503">
        <f>+G69</f>
        <v>79853.850000000006</v>
      </c>
      <c r="H67" s="742">
        <f>+H69</f>
        <v>30000</v>
      </c>
    </row>
    <row r="68" spans="1:15" ht="14.25" customHeight="1">
      <c r="A68" s="505"/>
      <c r="B68" s="288"/>
      <c r="C68" s="281"/>
      <c r="D68" s="281"/>
      <c r="E68" s="506" t="s">
        <v>34</v>
      </c>
      <c r="F68" s="491"/>
      <c r="G68" s="491"/>
      <c r="H68" s="742"/>
    </row>
    <row r="69" spans="1:15" ht="27">
      <c r="A69" s="505">
        <v>2161</v>
      </c>
      <c r="B69" s="295" t="s">
        <v>207</v>
      </c>
      <c r="C69" s="282">
        <v>6</v>
      </c>
      <c r="D69" s="282">
        <v>1</v>
      </c>
      <c r="E69" s="506" t="s">
        <v>248</v>
      </c>
      <c r="F69" s="582">
        <f>+G69+H69</f>
        <v>109853.85</v>
      </c>
      <c r="G69" s="491">
        <f>+G71+G72+G73+G74+G75+G77+G80+G82+G78+G83+G84+G85+G76+G81+G79</f>
        <v>79853.850000000006</v>
      </c>
      <c r="H69" s="742">
        <f>+H71+H72+H73+H74+H75+H77+H80+H82+H78+H83+H84+H85+H81+H76</f>
        <v>30000</v>
      </c>
    </row>
    <row r="70" spans="1:15" s="280" customFormat="1" ht="27">
      <c r="A70" s="505"/>
      <c r="B70" s="295"/>
      <c r="C70" s="282"/>
      <c r="D70" s="282"/>
      <c r="E70" s="506" t="s">
        <v>959</v>
      </c>
      <c r="F70" s="503"/>
      <c r="G70" s="503"/>
      <c r="H70" s="740"/>
    </row>
    <row r="71" spans="1:15" s="280" customFormat="1" ht="16.5">
      <c r="A71" s="505"/>
      <c r="B71" s="295"/>
      <c r="C71" s="282"/>
      <c r="D71" s="282"/>
      <c r="E71" s="506" t="s">
        <v>982</v>
      </c>
      <c r="F71" s="503">
        <f>+G71</f>
        <v>4000</v>
      </c>
      <c r="G71" s="491">
        <v>4000</v>
      </c>
      <c r="H71" s="740"/>
      <c r="O71" s="280">
        <v>1000</v>
      </c>
    </row>
    <row r="72" spans="1:15" s="280" customFormat="1" ht="16.5" customHeight="1">
      <c r="A72" s="505"/>
      <c r="B72" s="295"/>
      <c r="C72" s="282"/>
      <c r="D72" s="282"/>
      <c r="E72" s="506" t="s">
        <v>983</v>
      </c>
      <c r="F72" s="491">
        <f>H72+G72</f>
        <v>3000</v>
      </c>
      <c r="G72" s="491">
        <v>3000</v>
      </c>
      <c r="H72" s="740"/>
    </row>
    <row r="73" spans="1:15" s="280" customFormat="1" ht="16.5">
      <c r="A73" s="505"/>
      <c r="B73" s="295"/>
      <c r="C73" s="282"/>
      <c r="D73" s="282"/>
      <c r="E73" s="506" t="s">
        <v>984</v>
      </c>
      <c r="F73" s="491">
        <f>H73+G73</f>
        <v>6000</v>
      </c>
      <c r="G73" s="491">
        <v>6000</v>
      </c>
      <c r="H73" s="740"/>
      <c r="O73" s="280">
        <v>-4000</v>
      </c>
    </row>
    <row r="74" spans="1:15" s="280" customFormat="1" ht="16.5">
      <c r="A74" s="505"/>
      <c r="B74" s="295"/>
      <c r="C74" s="282"/>
      <c r="D74" s="282"/>
      <c r="E74" s="506" t="s">
        <v>985</v>
      </c>
      <c r="F74" s="491">
        <f>H74+G74</f>
        <v>6000</v>
      </c>
      <c r="G74" s="491">
        <v>6000</v>
      </c>
      <c r="H74" s="740"/>
    </row>
    <row r="75" spans="1:15" s="280" customFormat="1" ht="16.5">
      <c r="A75" s="505"/>
      <c r="B75" s="295"/>
      <c r="C75" s="282"/>
      <c r="D75" s="282"/>
      <c r="E75" s="511" t="s">
        <v>986</v>
      </c>
      <c r="F75" s="491">
        <f>H75+G75</f>
        <v>4000</v>
      </c>
      <c r="G75" s="491">
        <v>4000</v>
      </c>
      <c r="H75" s="740"/>
    </row>
    <row r="76" spans="1:15" s="280" customFormat="1" ht="27">
      <c r="A76" s="505"/>
      <c r="B76" s="295"/>
      <c r="C76" s="282"/>
      <c r="D76" s="282"/>
      <c r="E76" s="511" t="s">
        <v>987</v>
      </c>
      <c r="F76" s="491">
        <f>H76+G76</f>
        <v>10000</v>
      </c>
      <c r="G76" s="491">
        <v>10000</v>
      </c>
      <c r="H76" s="740"/>
    </row>
    <row r="77" spans="1:15" s="280" customFormat="1" ht="18" customHeight="1">
      <c r="A77" s="505"/>
      <c r="B77" s="295"/>
      <c r="C77" s="282"/>
      <c r="D77" s="282"/>
      <c r="E77" s="506" t="s">
        <v>976</v>
      </c>
      <c r="F77" s="491">
        <f>+G77</f>
        <v>2000</v>
      </c>
      <c r="G77" s="491">
        <v>2000</v>
      </c>
      <c r="H77" s="740"/>
    </row>
    <row r="78" spans="1:15" s="280" customFormat="1" ht="18" customHeight="1">
      <c r="A78" s="505"/>
      <c r="B78" s="295"/>
      <c r="C78" s="282"/>
      <c r="D78" s="282"/>
      <c r="E78" s="506" t="s">
        <v>978</v>
      </c>
      <c r="F78" s="491">
        <f>+G78</f>
        <v>2000</v>
      </c>
      <c r="G78" s="491">
        <v>2000</v>
      </c>
      <c r="H78" s="740"/>
    </row>
    <row r="79" spans="1:15" s="280" customFormat="1" ht="18" customHeight="1">
      <c r="A79" s="505"/>
      <c r="B79" s="295"/>
      <c r="C79" s="282"/>
      <c r="D79" s="282"/>
      <c r="E79" s="506" t="s">
        <v>988</v>
      </c>
      <c r="F79" s="491">
        <f>+G79</f>
        <v>24000</v>
      </c>
      <c r="G79" s="491">
        <v>24000</v>
      </c>
      <c r="H79" s="740"/>
    </row>
    <row r="80" spans="1:15" s="280" customFormat="1" ht="29.25" customHeight="1">
      <c r="A80" s="505"/>
      <c r="B80" s="295"/>
      <c r="C80" s="282"/>
      <c r="D80" s="282"/>
      <c r="E80" s="506" t="s">
        <v>989</v>
      </c>
      <c r="F80" s="491">
        <f>+G80</f>
        <v>0</v>
      </c>
      <c r="G80" s="491"/>
      <c r="H80" s="740"/>
    </row>
    <row r="81" spans="1:17" s="280" customFormat="1" ht="19.5" customHeight="1">
      <c r="A81" s="505"/>
      <c r="B81" s="295"/>
      <c r="C81" s="282"/>
      <c r="D81" s="282"/>
      <c r="E81" s="506" t="s">
        <v>990</v>
      </c>
      <c r="F81" s="491">
        <f>+G81+H81</f>
        <v>16853.849999999999</v>
      </c>
      <c r="G81" s="491">
        <v>16853.849999999999</v>
      </c>
      <c r="H81" s="740"/>
    </row>
    <row r="82" spans="1:17" s="280" customFormat="1" ht="27.75" customHeight="1">
      <c r="A82" s="505"/>
      <c r="B82" s="295"/>
      <c r="C82" s="282"/>
      <c r="D82" s="282"/>
      <c r="E82" s="506" t="s">
        <v>991</v>
      </c>
      <c r="F82" s="491">
        <f>+G82</f>
        <v>2000</v>
      </c>
      <c r="G82" s="491">
        <v>2000</v>
      </c>
      <c r="H82" s="740"/>
      <c r="Q82" s="280">
        <v>5113</v>
      </c>
    </row>
    <row r="83" spans="1:17" s="280" customFormat="1" ht="16.5" customHeight="1">
      <c r="A83" s="505"/>
      <c r="B83" s="295"/>
      <c r="C83" s="282"/>
      <c r="D83" s="282"/>
      <c r="E83" s="512" t="s">
        <v>981</v>
      </c>
      <c r="F83" s="491">
        <f>+H83</f>
        <v>10000</v>
      </c>
      <c r="G83" s="491"/>
      <c r="H83" s="741">
        <v>10000</v>
      </c>
      <c r="P83" s="519">
        <f>+H40+H83+H261</f>
        <v>20000</v>
      </c>
      <c r="Q83" s="280">
        <v>5122</v>
      </c>
    </row>
    <row r="84" spans="1:17" s="280" customFormat="1" ht="16.5" customHeight="1">
      <c r="A84" s="505"/>
      <c r="B84" s="295"/>
      <c r="C84" s="282"/>
      <c r="D84" s="282"/>
      <c r="E84" s="484" t="s">
        <v>992</v>
      </c>
      <c r="F84" s="491">
        <f>+G84+H84</f>
        <v>20000</v>
      </c>
      <c r="G84" s="491"/>
      <c r="H84" s="741">
        <v>20000</v>
      </c>
      <c r="P84" s="595">
        <f>+H298+H259+H245+H194</f>
        <v>412000</v>
      </c>
      <c r="Q84" s="280">
        <v>5112</v>
      </c>
    </row>
    <row r="85" spans="1:17" s="280" customFormat="1" ht="16.5" customHeight="1">
      <c r="A85" s="505"/>
      <c r="B85" s="295"/>
      <c r="C85" s="282"/>
      <c r="D85" s="282"/>
      <c r="E85" s="379" t="s">
        <v>993</v>
      </c>
      <c r="F85" s="582">
        <f>+G85+H85</f>
        <v>0</v>
      </c>
      <c r="G85" s="582"/>
      <c r="H85" s="742"/>
    </row>
    <row r="86" spans="1:17" ht="17.25" customHeight="1">
      <c r="A86" s="505">
        <v>2170</v>
      </c>
      <c r="B86" s="288" t="s">
        <v>207</v>
      </c>
      <c r="C86" s="281">
        <v>7</v>
      </c>
      <c r="D86" s="281">
        <v>0</v>
      </c>
      <c r="E86" s="508" t="s">
        <v>251</v>
      </c>
      <c r="F86" s="491"/>
      <c r="G86" s="491"/>
      <c r="H86" s="741"/>
    </row>
    <row r="87" spans="1:17" ht="12.75" customHeight="1">
      <c r="A87" s="505"/>
      <c r="B87" s="288"/>
      <c r="C87" s="281"/>
      <c r="D87" s="281"/>
      <c r="E87" s="506" t="s">
        <v>34</v>
      </c>
      <c r="F87" s="491"/>
      <c r="G87" s="491"/>
      <c r="H87" s="741"/>
    </row>
    <row r="88" spans="1:17" ht="17.25" customHeight="1">
      <c r="A88" s="505">
        <v>2171</v>
      </c>
      <c r="B88" s="295" t="s">
        <v>207</v>
      </c>
      <c r="C88" s="282">
        <v>7</v>
      </c>
      <c r="D88" s="282">
        <v>1</v>
      </c>
      <c r="E88" s="506" t="s">
        <v>251</v>
      </c>
      <c r="F88" s="491"/>
      <c r="G88" s="491"/>
      <c r="H88" s="741"/>
    </row>
    <row r="89" spans="1:17" ht="27">
      <c r="A89" s="505"/>
      <c r="B89" s="295"/>
      <c r="C89" s="282"/>
      <c r="D89" s="282"/>
      <c r="E89" s="506" t="s">
        <v>959</v>
      </c>
      <c r="F89" s="491"/>
      <c r="G89" s="491"/>
      <c r="H89" s="741"/>
    </row>
    <row r="90" spans="1:17" ht="29.25" customHeight="1">
      <c r="A90" s="505">
        <v>2180</v>
      </c>
      <c r="B90" s="288" t="s">
        <v>207</v>
      </c>
      <c r="C90" s="281">
        <v>8</v>
      </c>
      <c r="D90" s="281">
        <v>0</v>
      </c>
      <c r="E90" s="508" t="s">
        <v>253</v>
      </c>
      <c r="F90" s="491"/>
      <c r="G90" s="491"/>
      <c r="H90" s="741"/>
    </row>
    <row r="91" spans="1:17" ht="16.5" customHeight="1">
      <c r="A91" s="505"/>
      <c r="B91" s="288"/>
      <c r="C91" s="281"/>
      <c r="D91" s="281"/>
      <c r="E91" s="506" t="s">
        <v>34</v>
      </c>
      <c r="F91" s="491"/>
      <c r="G91" s="491"/>
      <c r="H91" s="741"/>
    </row>
    <row r="92" spans="1:17" s="280" customFormat="1" ht="27">
      <c r="A92" s="505">
        <v>2181</v>
      </c>
      <c r="B92" s="295" t="s">
        <v>207</v>
      </c>
      <c r="C92" s="282">
        <v>8</v>
      </c>
      <c r="D92" s="282">
        <v>1</v>
      </c>
      <c r="E92" s="506" t="s">
        <v>253</v>
      </c>
      <c r="F92" s="503"/>
      <c r="G92" s="503"/>
      <c r="H92" s="740"/>
    </row>
    <row r="93" spans="1:17" ht="16.5">
      <c r="A93" s="505"/>
      <c r="B93" s="295"/>
      <c r="C93" s="282"/>
      <c r="D93" s="282"/>
      <c r="E93" s="506" t="s">
        <v>34</v>
      </c>
      <c r="F93" s="491"/>
      <c r="G93" s="491"/>
      <c r="H93" s="741"/>
    </row>
    <row r="94" spans="1:17" ht="16.5">
      <c r="A94" s="505">
        <v>2182</v>
      </c>
      <c r="B94" s="295" t="s">
        <v>207</v>
      </c>
      <c r="C94" s="282">
        <v>8</v>
      </c>
      <c r="D94" s="282">
        <v>1</v>
      </c>
      <c r="E94" s="506" t="s">
        <v>256</v>
      </c>
      <c r="F94" s="491"/>
      <c r="G94" s="491"/>
      <c r="H94" s="741"/>
    </row>
    <row r="95" spans="1:17" ht="16.5">
      <c r="A95" s="505">
        <v>2183</v>
      </c>
      <c r="B95" s="295" t="s">
        <v>207</v>
      </c>
      <c r="C95" s="282">
        <v>8</v>
      </c>
      <c r="D95" s="282">
        <v>1</v>
      </c>
      <c r="E95" s="506" t="s">
        <v>257</v>
      </c>
      <c r="F95" s="491"/>
      <c r="G95" s="491"/>
      <c r="H95" s="741"/>
    </row>
    <row r="96" spans="1:17" ht="27">
      <c r="A96" s="505">
        <v>2184</v>
      </c>
      <c r="B96" s="295" t="s">
        <v>207</v>
      </c>
      <c r="C96" s="282">
        <v>8</v>
      </c>
      <c r="D96" s="282">
        <v>1</v>
      </c>
      <c r="E96" s="506" t="s">
        <v>258</v>
      </c>
      <c r="F96" s="491"/>
      <c r="G96" s="491"/>
      <c r="H96" s="741"/>
    </row>
    <row r="97" spans="1:8" ht="27">
      <c r="A97" s="505"/>
      <c r="B97" s="295"/>
      <c r="C97" s="282"/>
      <c r="D97" s="282"/>
      <c r="E97" s="506" t="s">
        <v>959</v>
      </c>
      <c r="F97" s="491"/>
      <c r="G97" s="491"/>
      <c r="H97" s="741"/>
    </row>
    <row r="98" spans="1:8" s="104" customFormat="1" ht="32.25" customHeight="1">
      <c r="A98" s="282">
        <v>2200</v>
      </c>
      <c r="B98" s="288" t="s">
        <v>259</v>
      </c>
      <c r="C98" s="281">
        <v>0</v>
      </c>
      <c r="D98" s="281">
        <v>0</v>
      </c>
      <c r="E98" s="502" t="s">
        <v>994</v>
      </c>
      <c r="F98" s="491"/>
      <c r="G98" s="491"/>
      <c r="H98" s="739"/>
    </row>
    <row r="99" spans="1:8" ht="12.75" customHeight="1">
      <c r="A99" s="505"/>
      <c r="B99" s="288"/>
      <c r="C99" s="281"/>
      <c r="D99" s="281"/>
      <c r="E99" s="506" t="s">
        <v>18</v>
      </c>
      <c r="F99" s="491"/>
      <c r="G99" s="491"/>
      <c r="H99" s="741"/>
    </row>
    <row r="100" spans="1:8" ht="16.5">
      <c r="A100" s="505">
        <v>2210</v>
      </c>
      <c r="B100" s="288" t="s">
        <v>259</v>
      </c>
      <c r="C100" s="282">
        <v>1</v>
      </c>
      <c r="D100" s="282">
        <v>0</v>
      </c>
      <c r="E100" s="508" t="s">
        <v>262</v>
      </c>
      <c r="F100" s="491"/>
      <c r="G100" s="491"/>
      <c r="H100" s="741"/>
    </row>
    <row r="101" spans="1:8" s="280" customFormat="1" ht="15" customHeight="1">
      <c r="A101" s="505"/>
      <c r="B101" s="288"/>
      <c r="C101" s="281"/>
      <c r="D101" s="281"/>
      <c r="E101" s="506" t="s">
        <v>34</v>
      </c>
      <c r="F101" s="503"/>
      <c r="G101" s="503"/>
      <c r="H101" s="740"/>
    </row>
    <row r="102" spans="1:8" ht="16.5">
      <c r="A102" s="505">
        <v>2211</v>
      </c>
      <c r="B102" s="295" t="s">
        <v>259</v>
      </c>
      <c r="C102" s="282">
        <v>1</v>
      </c>
      <c r="D102" s="282">
        <v>1</v>
      </c>
      <c r="E102" s="506" t="s">
        <v>264</v>
      </c>
      <c r="F102" s="491"/>
      <c r="G102" s="491"/>
      <c r="H102" s="741"/>
    </row>
    <row r="103" spans="1:8" ht="27">
      <c r="A103" s="505"/>
      <c r="B103" s="295"/>
      <c r="C103" s="282"/>
      <c r="D103" s="282"/>
      <c r="E103" s="506" t="s">
        <v>959</v>
      </c>
      <c r="F103" s="491"/>
      <c r="G103" s="491"/>
      <c r="H103" s="741"/>
    </row>
    <row r="104" spans="1:8" ht="15" customHeight="1">
      <c r="A104" s="505">
        <v>2220</v>
      </c>
      <c r="B104" s="288" t="s">
        <v>259</v>
      </c>
      <c r="C104" s="281">
        <v>2</v>
      </c>
      <c r="D104" s="281">
        <v>0</v>
      </c>
      <c r="E104" s="508" t="s">
        <v>265</v>
      </c>
      <c r="F104" s="491"/>
      <c r="G104" s="491"/>
      <c r="H104" s="741"/>
    </row>
    <row r="105" spans="1:8" ht="15" customHeight="1">
      <c r="A105" s="505"/>
      <c r="B105" s="288"/>
      <c r="C105" s="281"/>
      <c r="D105" s="281"/>
      <c r="E105" s="506" t="s">
        <v>34</v>
      </c>
      <c r="F105" s="491"/>
      <c r="G105" s="491"/>
      <c r="H105" s="741"/>
    </row>
    <row r="106" spans="1:8" ht="16.5">
      <c r="A106" s="505">
        <v>2221</v>
      </c>
      <c r="B106" s="295" t="s">
        <v>259</v>
      </c>
      <c r="C106" s="282">
        <v>2</v>
      </c>
      <c r="D106" s="282">
        <v>1</v>
      </c>
      <c r="E106" s="506" t="s">
        <v>268</v>
      </c>
      <c r="F106" s="491"/>
      <c r="G106" s="491"/>
      <c r="H106" s="741"/>
    </row>
    <row r="107" spans="1:8" s="280" customFormat="1" ht="27">
      <c r="A107" s="505"/>
      <c r="B107" s="295"/>
      <c r="C107" s="282"/>
      <c r="D107" s="282"/>
      <c r="E107" s="506" t="s">
        <v>959</v>
      </c>
      <c r="F107" s="503"/>
      <c r="G107" s="503"/>
      <c r="H107" s="740"/>
    </row>
    <row r="108" spans="1:8" ht="18" customHeight="1">
      <c r="A108" s="505">
        <v>2230</v>
      </c>
      <c r="B108" s="288" t="s">
        <v>259</v>
      </c>
      <c r="C108" s="282">
        <v>3</v>
      </c>
      <c r="D108" s="282">
        <v>0</v>
      </c>
      <c r="E108" s="508" t="s">
        <v>269</v>
      </c>
      <c r="F108" s="491"/>
      <c r="G108" s="491"/>
      <c r="H108" s="741"/>
    </row>
    <row r="109" spans="1:8" s="280" customFormat="1" ht="15" customHeight="1">
      <c r="A109" s="505"/>
      <c r="B109" s="288"/>
      <c r="C109" s="281"/>
      <c r="D109" s="281"/>
      <c r="E109" s="506" t="s">
        <v>34</v>
      </c>
      <c r="F109" s="503"/>
      <c r="G109" s="503"/>
      <c r="H109" s="740"/>
    </row>
    <row r="110" spans="1:8" ht="16.5">
      <c r="A110" s="505">
        <v>2231</v>
      </c>
      <c r="B110" s="295" t="s">
        <v>259</v>
      </c>
      <c r="C110" s="282">
        <v>3</v>
      </c>
      <c r="D110" s="282">
        <v>1</v>
      </c>
      <c r="E110" s="506" t="s">
        <v>272</v>
      </c>
      <c r="F110" s="491"/>
      <c r="G110" s="491"/>
      <c r="H110" s="741"/>
    </row>
    <row r="111" spans="1:8" s="280" customFormat="1" ht="16.5" customHeight="1">
      <c r="A111" s="505"/>
      <c r="B111" s="295"/>
      <c r="C111" s="282"/>
      <c r="D111" s="282"/>
      <c r="E111" s="506" t="s">
        <v>959</v>
      </c>
      <c r="F111" s="503"/>
      <c r="G111" s="503"/>
      <c r="H111" s="740"/>
    </row>
    <row r="112" spans="1:8" ht="15" customHeight="1">
      <c r="A112" s="505">
        <v>2240</v>
      </c>
      <c r="B112" s="288" t="s">
        <v>259</v>
      </c>
      <c r="C112" s="281">
        <v>4</v>
      </c>
      <c r="D112" s="281">
        <v>0</v>
      </c>
      <c r="E112" s="508" t="s">
        <v>273</v>
      </c>
      <c r="F112" s="491"/>
      <c r="G112" s="491"/>
      <c r="H112" s="741"/>
    </row>
    <row r="113" spans="1:8" ht="15" customHeight="1">
      <c r="A113" s="505"/>
      <c r="B113" s="288"/>
      <c r="C113" s="281"/>
      <c r="D113" s="281"/>
      <c r="E113" s="506" t="s">
        <v>34</v>
      </c>
      <c r="F113" s="491"/>
      <c r="G113" s="491"/>
      <c r="H113" s="741"/>
    </row>
    <row r="114" spans="1:8" s="104" customFormat="1" ht="32.25" customHeight="1">
      <c r="A114" s="505">
        <v>2241</v>
      </c>
      <c r="B114" s="295" t="s">
        <v>259</v>
      </c>
      <c r="C114" s="282">
        <v>4</v>
      </c>
      <c r="D114" s="282">
        <v>1</v>
      </c>
      <c r="E114" s="506" t="s">
        <v>273</v>
      </c>
      <c r="F114" s="491"/>
      <c r="G114" s="491"/>
      <c r="H114" s="739"/>
    </row>
    <row r="115" spans="1:8" ht="14.25" customHeight="1">
      <c r="A115" s="505"/>
      <c r="B115" s="288"/>
      <c r="C115" s="281"/>
      <c r="D115" s="281"/>
      <c r="E115" s="506" t="s">
        <v>34</v>
      </c>
      <c r="F115" s="491"/>
      <c r="G115" s="491"/>
      <c r="H115" s="741"/>
    </row>
    <row r="116" spans="1:8" ht="18" customHeight="1">
      <c r="A116" s="505">
        <v>2250</v>
      </c>
      <c r="B116" s="288" t="s">
        <v>259</v>
      </c>
      <c r="C116" s="281">
        <v>5</v>
      </c>
      <c r="D116" s="281">
        <v>0</v>
      </c>
      <c r="E116" s="508" t="s">
        <v>276</v>
      </c>
      <c r="F116" s="491"/>
      <c r="G116" s="491"/>
      <c r="H116" s="741"/>
    </row>
    <row r="117" spans="1:8" s="280" customFormat="1" ht="16.5" customHeight="1">
      <c r="A117" s="505"/>
      <c r="B117" s="288"/>
      <c r="C117" s="281"/>
      <c r="D117" s="281"/>
      <c r="E117" s="506" t="s">
        <v>34</v>
      </c>
      <c r="F117" s="503"/>
      <c r="G117" s="503"/>
      <c r="H117" s="740"/>
    </row>
    <row r="118" spans="1:8" ht="16.5">
      <c r="A118" s="505">
        <v>2251</v>
      </c>
      <c r="B118" s="295" t="s">
        <v>259</v>
      </c>
      <c r="C118" s="282">
        <v>5</v>
      </c>
      <c r="D118" s="282">
        <v>1</v>
      </c>
      <c r="E118" s="506" t="s">
        <v>276</v>
      </c>
      <c r="F118" s="491"/>
      <c r="G118" s="491"/>
      <c r="H118" s="741"/>
    </row>
    <row r="119" spans="1:8" ht="27">
      <c r="A119" s="505"/>
      <c r="B119" s="295"/>
      <c r="C119" s="282"/>
      <c r="D119" s="282"/>
      <c r="E119" s="506" t="s">
        <v>959</v>
      </c>
      <c r="F119" s="491"/>
      <c r="G119" s="491"/>
      <c r="H119" s="741"/>
    </row>
    <row r="120" spans="1:8" ht="52.5" customHeight="1">
      <c r="A120" s="282">
        <v>2300</v>
      </c>
      <c r="B120" s="288" t="s">
        <v>278</v>
      </c>
      <c r="C120" s="281">
        <v>0</v>
      </c>
      <c r="D120" s="281">
        <v>0</v>
      </c>
      <c r="E120" s="497" t="s">
        <v>995</v>
      </c>
      <c r="F120" s="491"/>
      <c r="G120" s="491"/>
      <c r="H120" s="741"/>
    </row>
    <row r="121" spans="1:8" ht="15" customHeight="1">
      <c r="A121" s="505"/>
      <c r="B121" s="288"/>
      <c r="C121" s="281"/>
      <c r="D121" s="281"/>
      <c r="E121" s="506" t="s">
        <v>18</v>
      </c>
      <c r="F121" s="491"/>
      <c r="G121" s="491"/>
      <c r="H121" s="741"/>
    </row>
    <row r="122" spans="1:8" ht="16.5">
      <c r="A122" s="505">
        <v>2310</v>
      </c>
      <c r="B122" s="288" t="s">
        <v>278</v>
      </c>
      <c r="C122" s="281">
        <v>1</v>
      </c>
      <c r="D122" s="281">
        <v>0</v>
      </c>
      <c r="E122" s="508" t="s">
        <v>282</v>
      </c>
      <c r="F122" s="491"/>
      <c r="G122" s="491"/>
      <c r="H122" s="741"/>
    </row>
    <row r="123" spans="1:8" s="280" customFormat="1" ht="14.25" customHeight="1">
      <c r="A123" s="505"/>
      <c r="B123" s="288"/>
      <c r="C123" s="281"/>
      <c r="D123" s="281"/>
      <c r="E123" s="506" t="s">
        <v>34</v>
      </c>
      <c r="F123" s="503"/>
      <c r="G123" s="503"/>
      <c r="H123" s="740"/>
    </row>
    <row r="124" spans="1:8" ht="16.5">
      <c r="A124" s="505">
        <v>2311</v>
      </c>
      <c r="B124" s="295" t="s">
        <v>278</v>
      </c>
      <c r="C124" s="282">
        <v>1</v>
      </c>
      <c r="D124" s="282">
        <v>1</v>
      </c>
      <c r="E124" s="506" t="s">
        <v>284</v>
      </c>
      <c r="F124" s="491"/>
      <c r="G124" s="491"/>
      <c r="H124" s="741"/>
    </row>
    <row r="125" spans="1:8" ht="27">
      <c r="A125" s="505"/>
      <c r="B125" s="295"/>
      <c r="C125" s="282"/>
      <c r="D125" s="282"/>
      <c r="E125" s="506" t="s">
        <v>959</v>
      </c>
      <c r="F125" s="491"/>
      <c r="G125" s="491"/>
      <c r="H125" s="741"/>
    </row>
    <row r="126" spans="1:8" ht="16.5">
      <c r="A126" s="505">
        <v>2312</v>
      </c>
      <c r="B126" s="295" t="s">
        <v>278</v>
      </c>
      <c r="C126" s="282">
        <v>1</v>
      </c>
      <c r="D126" s="282">
        <v>2</v>
      </c>
      <c r="E126" s="506" t="s">
        <v>285</v>
      </c>
      <c r="F126" s="491"/>
      <c r="G126" s="491"/>
      <c r="H126" s="741"/>
    </row>
    <row r="127" spans="1:8" ht="27">
      <c r="A127" s="505"/>
      <c r="B127" s="295"/>
      <c r="C127" s="282"/>
      <c r="D127" s="282"/>
      <c r="E127" s="506" t="s">
        <v>959</v>
      </c>
      <c r="F127" s="491"/>
      <c r="G127" s="491"/>
      <c r="H127" s="741"/>
    </row>
    <row r="128" spans="1:8" ht="16.5">
      <c r="A128" s="505">
        <v>2313</v>
      </c>
      <c r="B128" s="295" t="s">
        <v>278</v>
      </c>
      <c r="C128" s="282">
        <v>1</v>
      </c>
      <c r="D128" s="282">
        <v>3</v>
      </c>
      <c r="E128" s="506" t="s">
        <v>287</v>
      </c>
      <c r="F128" s="491"/>
      <c r="G128" s="491"/>
      <c r="H128" s="741"/>
    </row>
    <row r="129" spans="1:8" s="280" customFormat="1" ht="27">
      <c r="A129" s="505"/>
      <c r="B129" s="295"/>
      <c r="C129" s="282"/>
      <c r="D129" s="282"/>
      <c r="E129" s="506" t="s">
        <v>959</v>
      </c>
      <c r="F129" s="503"/>
      <c r="G129" s="503"/>
      <c r="H129" s="740"/>
    </row>
    <row r="130" spans="1:8" ht="16.5">
      <c r="A130" s="505">
        <v>2320</v>
      </c>
      <c r="B130" s="288" t="s">
        <v>278</v>
      </c>
      <c r="C130" s="281">
        <v>2</v>
      </c>
      <c r="D130" s="281">
        <v>0</v>
      </c>
      <c r="E130" s="508" t="s">
        <v>288</v>
      </c>
      <c r="F130" s="491"/>
      <c r="G130" s="491"/>
      <c r="H130" s="741"/>
    </row>
    <row r="131" spans="1:8" s="280" customFormat="1" ht="15.75" customHeight="1">
      <c r="A131" s="505"/>
      <c r="B131" s="288"/>
      <c r="C131" s="281"/>
      <c r="D131" s="281"/>
      <c r="E131" s="506" t="s">
        <v>34</v>
      </c>
      <c r="F131" s="503"/>
      <c r="G131" s="503"/>
      <c r="H131" s="740"/>
    </row>
    <row r="132" spans="1:8" ht="15.75" customHeight="1">
      <c r="A132" s="505">
        <v>2321</v>
      </c>
      <c r="B132" s="295" t="s">
        <v>278</v>
      </c>
      <c r="C132" s="282">
        <v>2</v>
      </c>
      <c r="D132" s="282">
        <v>1</v>
      </c>
      <c r="E132" s="506" t="s">
        <v>290</v>
      </c>
      <c r="F132" s="491"/>
      <c r="G132" s="491"/>
      <c r="H132" s="741"/>
    </row>
    <row r="133" spans="1:8" ht="27">
      <c r="A133" s="505"/>
      <c r="B133" s="295"/>
      <c r="C133" s="282"/>
      <c r="D133" s="282"/>
      <c r="E133" s="506" t="s">
        <v>959</v>
      </c>
      <c r="F133" s="491"/>
      <c r="G133" s="491"/>
      <c r="H133" s="741"/>
    </row>
    <row r="134" spans="1:8" ht="27" customHeight="1">
      <c r="A134" s="505">
        <v>2330</v>
      </c>
      <c r="B134" s="288" t="s">
        <v>278</v>
      </c>
      <c r="C134" s="281">
        <v>3</v>
      </c>
      <c r="D134" s="281">
        <v>0</v>
      </c>
      <c r="E134" s="508" t="s">
        <v>291</v>
      </c>
      <c r="F134" s="491"/>
      <c r="G134" s="491"/>
      <c r="H134" s="741"/>
    </row>
    <row r="135" spans="1:8" ht="16.5" customHeight="1">
      <c r="A135" s="505"/>
      <c r="B135" s="288"/>
      <c r="C135" s="281"/>
      <c r="D135" s="281"/>
      <c r="E135" s="506" t="s">
        <v>34</v>
      </c>
      <c r="F135" s="491"/>
      <c r="G135" s="491"/>
      <c r="H135" s="741"/>
    </row>
    <row r="136" spans="1:8" ht="16.5">
      <c r="A136" s="505">
        <v>2331</v>
      </c>
      <c r="B136" s="295" t="s">
        <v>278</v>
      </c>
      <c r="C136" s="282">
        <v>3</v>
      </c>
      <c r="D136" s="282">
        <v>1</v>
      </c>
      <c r="E136" s="506" t="s">
        <v>294</v>
      </c>
      <c r="F136" s="491"/>
      <c r="G136" s="491"/>
      <c r="H136" s="741"/>
    </row>
    <row r="137" spans="1:8" s="280" customFormat="1" ht="27">
      <c r="A137" s="505"/>
      <c r="B137" s="295"/>
      <c r="C137" s="282"/>
      <c r="D137" s="282"/>
      <c r="E137" s="506" t="s">
        <v>959</v>
      </c>
      <c r="F137" s="503"/>
      <c r="G137" s="503"/>
      <c r="H137" s="740"/>
    </row>
    <row r="138" spans="1:8" s="104" customFormat="1" ht="17.25" customHeight="1">
      <c r="A138" s="505">
        <v>2332</v>
      </c>
      <c r="B138" s="295" t="s">
        <v>278</v>
      </c>
      <c r="C138" s="282">
        <v>3</v>
      </c>
      <c r="D138" s="282">
        <v>2</v>
      </c>
      <c r="E138" s="506" t="s">
        <v>295</v>
      </c>
      <c r="F138" s="507"/>
      <c r="G138" s="507"/>
      <c r="H138" s="739"/>
    </row>
    <row r="139" spans="1:8" ht="27">
      <c r="A139" s="505"/>
      <c r="B139" s="295"/>
      <c r="C139" s="282"/>
      <c r="D139" s="282"/>
      <c r="E139" s="506" t="s">
        <v>959</v>
      </c>
      <c r="F139" s="491"/>
      <c r="G139" s="491"/>
      <c r="H139" s="741"/>
    </row>
    <row r="140" spans="1:8" ht="16.5">
      <c r="A140" s="505">
        <v>2340</v>
      </c>
      <c r="B140" s="288" t="s">
        <v>278</v>
      </c>
      <c r="C140" s="281">
        <v>4</v>
      </c>
      <c r="D140" s="281">
        <v>0</v>
      </c>
      <c r="E140" s="508" t="s">
        <v>297</v>
      </c>
      <c r="F140" s="491"/>
      <c r="G140" s="491"/>
      <c r="H140" s="741"/>
    </row>
    <row r="141" spans="1:8" ht="14.25" customHeight="1">
      <c r="A141" s="505"/>
      <c r="B141" s="288"/>
      <c r="C141" s="281"/>
      <c r="D141" s="281"/>
      <c r="E141" s="506" t="s">
        <v>34</v>
      </c>
      <c r="F141" s="491"/>
      <c r="G141" s="491"/>
      <c r="H141" s="741"/>
    </row>
    <row r="142" spans="1:8" ht="16.5">
      <c r="A142" s="505">
        <v>2341</v>
      </c>
      <c r="B142" s="295" t="s">
        <v>278</v>
      </c>
      <c r="C142" s="282">
        <v>4</v>
      </c>
      <c r="D142" s="282">
        <v>1</v>
      </c>
      <c r="E142" s="506" t="s">
        <v>297</v>
      </c>
      <c r="F142" s="491"/>
      <c r="G142" s="491"/>
      <c r="H142" s="741"/>
    </row>
    <row r="143" spans="1:8" ht="27">
      <c r="A143" s="505"/>
      <c r="B143" s="295"/>
      <c r="C143" s="282"/>
      <c r="D143" s="282"/>
      <c r="E143" s="506" t="s">
        <v>959</v>
      </c>
      <c r="F143" s="491"/>
      <c r="G143" s="491"/>
      <c r="H143" s="741"/>
    </row>
    <row r="144" spans="1:8" ht="14.25" customHeight="1">
      <c r="A144" s="505">
        <v>2350</v>
      </c>
      <c r="B144" s="288" t="s">
        <v>278</v>
      </c>
      <c r="C144" s="281">
        <v>5</v>
      </c>
      <c r="D144" s="281">
        <v>0</v>
      </c>
      <c r="E144" s="508" t="s">
        <v>298</v>
      </c>
      <c r="F144" s="491"/>
      <c r="G144" s="491"/>
      <c r="H144" s="741"/>
    </row>
    <row r="145" spans="1:8" ht="14.25" customHeight="1">
      <c r="A145" s="505"/>
      <c r="B145" s="288"/>
      <c r="C145" s="281"/>
      <c r="D145" s="281"/>
      <c r="E145" s="506" t="s">
        <v>34</v>
      </c>
      <c r="F145" s="491"/>
      <c r="G145" s="491"/>
      <c r="H145" s="741"/>
    </row>
    <row r="146" spans="1:8" ht="16.5">
      <c r="A146" s="505">
        <v>2351</v>
      </c>
      <c r="B146" s="295" t="s">
        <v>278</v>
      </c>
      <c r="C146" s="282">
        <v>5</v>
      </c>
      <c r="D146" s="282">
        <v>1</v>
      </c>
      <c r="E146" s="506" t="s">
        <v>300</v>
      </c>
      <c r="F146" s="491"/>
      <c r="G146" s="491"/>
      <c r="H146" s="741"/>
    </row>
    <row r="147" spans="1:8" ht="27">
      <c r="A147" s="505"/>
      <c r="B147" s="295"/>
      <c r="C147" s="282"/>
      <c r="D147" s="282"/>
      <c r="E147" s="506" t="s">
        <v>959</v>
      </c>
      <c r="F147" s="491"/>
      <c r="G147" s="491"/>
      <c r="H147" s="741"/>
    </row>
    <row r="148" spans="1:8" ht="29.25" customHeight="1">
      <c r="A148" s="505">
        <v>2360</v>
      </c>
      <c r="B148" s="288" t="s">
        <v>278</v>
      </c>
      <c r="C148" s="281">
        <v>6</v>
      </c>
      <c r="D148" s="281">
        <v>0</v>
      </c>
      <c r="E148" s="508" t="s">
        <v>301</v>
      </c>
      <c r="F148" s="491"/>
      <c r="G148" s="491"/>
      <c r="H148" s="741"/>
    </row>
    <row r="149" spans="1:8" ht="14.25" customHeight="1">
      <c r="A149" s="505"/>
      <c r="B149" s="288"/>
      <c r="C149" s="281"/>
      <c r="D149" s="281"/>
      <c r="E149" s="506" t="s">
        <v>34</v>
      </c>
      <c r="F149" s="491"/>
      <c r="G149" s="491"/>
      <c r="H149" s="741"/>
    </row>
    <row r="150" spans="1:8" ht="27">
      <c r="A150" s="505">
        <v>2361</v>
      </c>
      <c r="B150" s="295" t="s">
        <v>278</v>
      </c>
      <c r="C150" s="282">
        <v>6</v>
      </c>
      <c r="D150" s="282">
        <v>1</v>
      </c>
      <c r="E150" s="506" t="s">
        <v>301</v>
      </c>
      <c r="F150" s="491"/>
      <c r="G150" s="491"/>
      <c r="H150" s="741"/>
    </row>
    <row r="151" spans="1:8" ht="27">
      <c r="A151" s="505"/>
      <c r="B151" s="295"/>
      <c r="C151" s="282"/>
      <c r="D151" s="282"/>
      <c r="E151" s="506" t="s">
        <v>959</v>
      </c>
      <c r="F151" s="491"/>
      <c r="G151" s="491"/>
      <c r="H151" s="741"/>
    </row>
    <row r="152" spans="1:8" ht="15.75" customHeight="1">
      <c r="A152" s="505">
        <v>2370</v>
      </c>
      <c r="B152" s="288" t="s">
        <v>278</v>
      </c>
      <c r="C152" s="281">
        <v>7</v>
      </c>
      <c r="D152" s="281">
        <v>0</v>
      </c>
      <c r="E152" s="508" t="s">
        <v>306</v>
      </c>
      <c r="F152" s="491"/>
      <c r="G152" s="491"/>
      <c r="H152" s="741"/>
    </row>
    <row r="153" spans="1:8" ht="15.75" customHeight="1">
      <c r="A153" s="505"/>
      <c r="B153" s="288"/>
      <c r="C153" s="281"/>
      <c r="D153" s="281"/>
      <c r="E153" s="506" t="s">
        <v>34</v>
      </c>
      <c r="F153" s="491"/>
      <c r="G153" s="491"/>
      <c r="H153" s="741"/>
    </row>
    <row r="154" spans="1:8" ht="27" customHeight="1">
      <c r="A154" s="505">
        <v>2371</v>
      </c>
      <c r="B154" s="295" t="s">
        <v>278</v>
      </c>
      <c r="C154" s="282">
        <v>7</v>
      </c>
      <c r="D154" s="282">
        <v>1</v>
      </c>
      <c r="E154" s="506" t="s">
        <v>306</v>
      </c>
      <c r="F154" s="491"/>
      <c r="G154" s="491"/>
      <c r="H154" s="741"/>
    </row>
    <row r="155" spans="1:8" ht="27">
      <c r="A155" s="505"/>
      <c r="B155" s="295"/>
      <c r="C155" s="282"/>
      <c r="D155" s="282"/>
      <c r="E155" s="506" t="s">
        <v>959</v>
      </c>
      <c r="F155" s="491"/>
      <c r="G155" s="491"/>
      <c r="H155" s="741"/>
    </row>
    <row r="156" spans="1:8" s="485" customFormat="1" ht="42">
      <c r="A156" s="282">
        <v>2400</v>
      </c>
      <c r="B156" s="288" t="s">
        <v>307</v>
      </c>
      <c r="C156" s="281">
        <v>0</v>
      </c>
      <c r="D156" s="281">
        <v>0</v>
      </c>
      <c r="E156" s="502" t="s">
        <v>996</v>
      </c>
      <c r="F156" s="583">
        <f>+G156+H156</f>
        <v>-85867.58</v>
      </c>
      <c r="G156" s="503">
        <f>+G158+G164+G174+G182+G190+G203+G207+G217+G226</f>
        <v>0</v>
      </c>
      <c r="H156" s="738">
        <f>+H158+H164+H174+H182+H190+H203+H207+H217+H226</f>
        <v>-85867.58</v>
      </c>
    </row>
    <row r="157" spans="1:8" ht="12.75" customHeight="1">
      <c r="A157" s="505"/>
      <c r="B157" s="288"/>
      <c r="C157" s="281"/>
      <c r="D157" s="281"/>
      <c r="E157" s="506" t="s">
        <v>18</v>
      </c>
      <c r="F157" s="491"/>
      <c r="G157" s="491"/>
      <c r="H157" s="741"/>
    </row>
    <row r="158" spans="1:8" ht="29.25" customHeight="1">
      <c r="A158" s="505">
        <v>2410</v>
      </c>
      <c r="B158" s="288" t="s">
        <v>307</v>
      </c>
      <c r="C158" s="281">
        <v>1</v>
      </c>
      <c r="D158" s="281">
        <v>0</v>
      </c>
      <c r="E158" s="508" t="s">
        <v>311</v>
      </c>
      <c r="F158" s="491"/>
      <c r="G158" s="491"/>
      <c r="H158" s="741"/>
    </row>
    <row r="159" spans="1:8" ht="15" customHeight="1">
      <c r="A159" s="505"/>
      <c r="B159" s="288"/>
      <c r="C159" s="281"/>
      <c r="D159" s="281"/>
      <c r="E159" s="506" t="s">
        <v>34</v>
      </c>
      <c r="F159" s="491"/>
      <c r="G159" s="491"/>
      <c r="H159" s="741"/>
    </row>
    <row r="160" spans="1:8" ht="27">
      <c r="A160" s="505">
        <v>2411</v>
      </c>
      <c r="B160" s="295" t="s">
        <v>307</v>
      </c>
      <c r="C160" s="282">
        <v>1</v>
      </c>
      <c r="D160" s="282">
        <v>1</v>
      </c>
      <c r="E160" s="506" t="s">
        <v>313</v>
      </c>
      <c r="F160" s="491"/>
      <c r="G160" s="491"/>
      <c r="H160" s="741"/>
    </row>
    <row r="161" spans="1:8" ht="27">
      <c r="A161" s="505"/>
      <c r="B161" s="295"/>
      <c r="C161" s="282"/>
      <c r="D161" s="282"/>
      <c r="E161" s="506" t="s">
        <v>959</v>
      </c>
      <c r="F161" s="491"/>
      <c r="G161" s="491"/>
      <c r="H161" s="741"/>
    </row>
    <row r="162" spans="1:8" s="280" customFormat="1" ht="27">
      <c r="A162" s="505">
        <v>2412</v>
      </c>
      <c r="B162" s="295" t="s">
        <v>307</v>
      </c>
      <c r="C162" s="282">
        <v>1</v>
      </c>
      <c r="D162" s="282">
        <v>2</v>
      </c>
      <c r="E162" s="506" t="s">
        <v>314</v>
      </c>
      <c r="F162" s="503"/>
      <c r="G162" s="503"/>
      <c r="H162" s="740"/>
    </row>
    <row r="163" spans="1:8" ht="27">
      <c r="A163" s="505"/>
      <c r="B163" s="295"/>
      <c r="C163" s="282"/>
      <c r="D163" s="282"/>
      <c r="E163" s="506" t="s">
        <v>959</v>
      </c>
      <c r="F163" s="491"/>
      <c r="G163" s="491"/>
      <c r="H163" s="741"/>
    </row>
    <row r="164" spans="1:8" ht="28.5">
      <c r="A164" s="505">
        <v>2420</v>
      </c>
      <c r="B164" s="288" t="s">
        <v>307</v>
      </c>
      <c r="C164" s="281">
        <v>2</v>
      </c>
      <c r="D164" s="281">
        <v>0</v>
      </c>
      <c r="E164" s="508" t="s">
        <v>316</v>
      </c>
      <c r="F164" s="491"/>
      <c r="G164" s="491"/>
      <c r="H164" s="741"/>
    </row>
    <row r="165" spans="1:8" ht="15" customHeight="1">
      <c r="A165" s="505"/>
      <c r="B165" s="288"/>
      <c r="C165" s="281"/>
      <c r="D165" s="281"/>
      <c r="E165" s="506" t="s">
        <v>34</v>
      </c>
      <c r="F165" s="491"/>
      <c r="G165" s="491"/>
      <c r="H165" s="741"/>
    </row>
    <row r="166" spans="1:8" ht="17.25" customHeight="1">
      <c r="A166" s="505">
        <v>2421</v>
      </c>
      <c r="B166" s="295" t="s">
        <v>307</v>
      </c>
      <c r="C166" s="282">
        <v>2</v>
      </c>
      <c r="D166" s="282">
        <v>1</v>
      </c>
      <c r="E166" s="506" t="s">
        <v>319</v>
      </c>
      <c r="F166" s="491"/>
      <c r="G166" s="491"/>
      <c r="H166" s="741"/>
    </row>
    <row r="167" spans="1:8" ht="27">
      <c r="A167" s="505"/>
      <c r="B167" s="295"/>
      <c r="C167" s="282"/>
      <c r="D167" s="282"/>
      <c r="E167" s="506" t="s">
        <v>959</v>
      </c>
      <c r="F167" s="491"/>
      <c r="G167" s="491"/>
      <c r="H167" s="741"/>
    </row>
    <row r="168" spans="1:8" ht="17.25" customHeight="1">
      <c r="A168" s="505">
        <v>2422</v>
      </c>
      <c r="B168" s="295" t="s">
        <v>307</v>
      </c>
      <c r="C168" s="282">
        <v>2</v>
      </c>
      <c r="D168" s="282">
        <v>2</v>
      </c>
      <c r="E168" s="506" t="s">
        <v>320</v>
      </c>
      <c r="F168" s="491"/>
      <c r="G168" s="491"/>
      <c r="H168" s="741"/>
    </row>
    <row r="169" spans="1:8" ht="27">
      <c r="A169" s="505"/>
      <c r="B169" s="295"/>
      <c r="C169" s="282"/>
      <c r="D169" s="282"/>
      <c r="E169" s="506" t="s">
        <v>959</v>
      </c>
      <c r="F169" s="491"/>
      <c r="G169" s="491"/>
      <c r="H169" s="741"/>
    </row>
    <row r="170" spans="1:8" ht="17.25" customHeight="1">
      <c r="A170" s="505">
        <v>2423</v>
      </c>
      <c r="B170" s="295" t="s">
        <v>307</v>
      </c>
      <c r="C170" s="282">
        <v>2</v>
      </c>
      <c r="D170" s="282">
        <v>3</v>
      </c>
      <c r="E170" s="506" t="s">
        <v>322</v>
      </c>
      <c r="F170" s="491"/>
      <c r="G170" s="491"/>
      <c r="H170" s="741"/>
    </row>
    <row r="171" spans="1:8" ht="27">
      <c r="A171" s="505"/>
      <c r="B171" s="295"/>
      <c r="C171" s="282"/>
      <c r="D171" s="282"/>
      <c r="E171" s="506" t="s">
        <v>959</v>
      </c>
      <c r="F171" s="491"/>
      <c r="G171" s="491"/>
      <c r="H171" s="741"/>
    </row>
    <row r="172" spans="1:8" ht="18.75" customHeight="1">
      <c r="A172" s="505">
        <v>2424</v>
      </c>
      <c r="B172" s="295" t="s">
        <v>307</v>
      </c>
      <c r="C172" s="282">
        <v>2</v>
      </c>
      <c r="D172" s="282">
        <v>4</v>
      </c>
      <c r="E172" s="506" t="s">
        <v>324</v>
      </c>
      <c r="F172" s="491"/>
      <c r="G172" s="491"/>
      <c r="H172" s="741"/>
    </row>
    <row r="173" spans="1:8" ht="27">
      <c r="A173" s="505"/>
      <c r="B173" s="295"/>
      <c r="C173" s="282"/>
      <c r="D173" s="282"/>
      <c r="E173" s="506" t="s">
        <v>959</v>
      </c>
      <c r="F173" s="491"/>
      <c r="G173" s="491"/>
      <c r="H173" s="741"/>
    </row>
    <row r="174" spans="1:8" ht="17.25" customHeight="1">
      <c r="A174" s="505">
        <v>2430</v>
      </c>
      <c r="B174" s="288" t="s">
        <v>307</v>
      </c>
      <c r="C174" s="281">
        <v>3</v>
      </c>
      <c r="D174" s="281">
        <v>0</v>
      </c>
      <c r="E174" s="508" t="s">
        <v>326</v>
      </c>
      <c r="F174" s="491"/>
      <c r="G174" s="491"/>
      <c r="H174" s="741"/>
    </row>
    <row r="175" spans="1:8" ht="16.5">
      <c r="A175" s="505"/>
      <c r="B175" s="288"/>
      <c r="C175" s="281"/>
      <c r="D175" s="281"/>
      <c r="E175" s="506" t="s">
        <v>34</v>
      </c>
      <c r="F175" s="491"/>
      <c r="G175" s="491"/>
      <c r="H175" s="741"/>
    </row>
    <row r="176" spans="1:8" ht="15" customHeight="1">
      <c r="A176" s="505">
        <v>2431</v>
      </c>
      <c r="B176" s="295" t="s">
        <v>307</v>
      </c>
      <c r="C176" s="282">
        <v>3</v>
      </c>
      <c r="D176" s="282">
        <v>1</v>
      </c>
      <c r="E176" s="506" t="s">
        <v>328</v>
      </c>
      <c r="F176" s="491"/>
      <c r="G176" s="491"/>
      <c r="H176" s="741"/>
    </row>
    <row r="177" spans="1:8" ht="27">
      <c r="A177" s="505"/>
      <c r="B177" s="295"/>
      <c r="C177" s="282"/>
      <c r="D177" s="282"/>
      <c r="E177" s="506" t="s">
        <v>959</v>
      </c>
      <c r="F177" s="491"/>
      <c r="G177" s="491"/>
      <c r="H177" s="741"/>
    </row>
    <row r="178" spans="1:8" ht="16.5">
      <c r="A178" s="505">
        <v>2432</v>
      </c>
      <c r="B178" s="295" t="s">
        <v>307</v>
      </c>
      <c r="C178" s="282">
        <v>3</v>
      </c>
      <c r="D178" s="282">
        <v>2</v>
      </c>
      <c r="E178" s="506" t="s">
        <v>329</v>
      </c>
      <c r="F178" s="491"/>
      <c r="G178" s="491"/>
      <c r="H178" s="741"/>
    </row>
    <row r="179" spans="1:8" ht="27">
      <c r="A179" s="505"/>
      <c r="B179" s="295"/>
      <c r="C179" s="282"/>
      <c r="D179" s="282"/>
      <c r="E179" s="506" t="s">
        <v>959</v>
      </c>
      <c r="F179" s="491"/>
      <c r="G179" s="491"/>
      <c r="H179" s="741"/>
    </row>
    <row r="180" spans="1:8" ht="16.5">
      <c r="A180" s="505">
        <v>2433</v>
      </c>
      <c r="B180" s="295" t="s">
        <v>307</v>
      </c>
      <c r="C180" s="282">
        <v>3</v>
      </c>
      <c r="D180" s="282">
        <v>3</v>
      </c>
      <c r="E180" s="506" t="s">
        <v>331</v>
      </c>
      <c r="F180" s="491"/>
      <c r="G180" s="491"/>
      <c r="H180" s="741"/>
    </row>
    <row r="181" spans="1:8" ht="27">
      <c r="A181" s="505"/>
      <c r="B181" s="295"/>
      <c r="C181" s="282"/>
      <c r="D181" s="282"/>
      <c r="E181" s="506" t="s">
        <v>959</v>
      </c>
      <c r="F181" s="491"/>
      <c r="G181" s="491"/>
      <c r="H181" s="741"/>
    </row>
    <row r="182" spans="1:8" s="280" customFormat="1" ht="27" customHeight="1">
      <c r="A182" s="505">
        <v>2440</v>
      </c>
      <c r="B182" s="288" t="s">
        <v>307</v>
      </c>
      <c r="C182" s="281">
        <v>4</v>
      </c>
      <c r="D182" s="281">
        <v>0</v>
      </c>
      <c r="E182" s="508" t="s">
        <v>339</v>
      </c>
      <c r="F182" s="491"/>
      <c r="G182" s="503"/>
      <c r="H182" s="740"/>
    </row>
    <row r="183" spans="1:8" ht="12.75" customHeight="1">
      <c r="A183" s="505"/>
      <c r="B183" s="288"/>
      <c r="C183" s="281"/>
      <c r="D183" s="281"/>
      <c r="E183" s="506" t="s">
        <v>34</v>
      </c>
      <c r="F183" s="491"/>
      <c r="G183" s="491"/>
      <c r="H183" s="741"/>
    </row>
    <row r="184" spans="1:8" ht="27">
      <c r="A184" s="505">
        <v>2441</v>
      </c>
      <c r="B184" s="295" t="s">
        <v>307</v>
      </c>
      <c r="C184" s="282">
        <v>4</v>
      </c>
      <c r="D184" s="282">
        <v>1</v>
      </c>
      <c r="E184" s="506" t="s">
        <v>342</v>
      </c>
      <c r="F184" s="491"/>
      <c r="G184" s="491"/>
      <c r="H184" s="741"/>
    </row>
    <row r="185" spans="1:8" s="104" customFormat="1" ht="27">
      <c r="A185" s="505"/>
      <c r="B185" s="295"/>
      <c r="C185" s="282"/>
      <c r="D185" s="282"/>
      <c r="E185" s="506" t="s">
        <v>959</v>
      </c>
      <c r="F185" s="507"/>
      <c r="G185" s="507"/>
      <c r="H185" s="739"/>
    </row>
    <row r="186" spans="1:8" s="280" customFormat="1" ht="16.5">
      <c r="A186" s="505">
        <v>2442</v>
      </c>
      <c r="B186" s="295" t="s">
        <v>307</v>
      </c>
      <c r="C186" s="282">
        <v>4</v>
      </c>
      <c r="D186" s="282">
        <v>2</v>
      </c>
      <c r="E186" s="506" t="s">
        <v>343</v>
      </c>
      <c r="F186" s="503"/>
      <c r="G186" s="503"/>
      <c r="H186" s="740"/>
    </row>
    <row r="187" spans="1:8" ht="27">
      <c r="A187" s="505"/>
      <c r="B187" s="295"/>
      <c r="C187" s="282"/>
      <c r="D187" s="282"/>
      <c r="E187" s="506" t="s">
        <v>959</v>
      </c>
      <c r="F187" s="491"/>
      <c r="G187" s="491"/>
      <c r="H187" s="741"/>
    </row>
    <row r="188" spans="1:8" ht="17.25" customHeight="1">
      <c r="A188" s="505">
        <v>2443</v>
      </c>
      <c r="B188" s="295" t="s">
        <v>307</v>
      </c>
      <c r="C188" s="282">
        <v>4</v>
      </c>
      <c r="D188" s="282">
        <v>3</v>
      </c>
      <c r="E188" s="506" t="s">
        <v>345</v>
      </c>
      <c r="F188" s="491"/>
      <c r="G188" s="491"/>
      <c r="H188" s="741"/>
    </row>
    <row r="189" spans="1:8" ht="27">
      <c r="A189" s="505"/>
      <c r="B189" s="295"/>
      <c r="C189" s="282"/>
      <c r="D189" s="282"/>
      <c r="E189" s="506" t="s">
        <v>959</v>
      </c>
      <c r="F189" s="491"/>
      <c r="G189" s="491"/>
      <c r="H189" s="741"/>
    </row>
    <row r="190" spans="1:8" ht="16.5">
      <c r="A190" s="505">
        <v>2450</v>
      </c>
      <c r="B190" s="288" t="s">
        <v>307</v>
      </c>
      <c r="C190" s="281">
        <v>5</v>
      </c>
      <c r="D190" s="281">
        <v>0</v>
      </c>
      <c r="E190" s="508" t="s">
        <v>347</v>
      </c>
      <c r="F190" s="491">
        <f>+F194</f>
        <v>0</v>
      </c>
      <c r="G190" s="491">
        <f>+G192</f>
        <v>0</v>
      </c>
      <c r="H190" s="741">
        <f>+H192</f>
        <v>0</v>
      </c>
    </row>
    <row r="191" spans="1:8" ht="12" customHeight="1">
      <c r="A191" s="505"/>
      <c r="B191" s="288"/>
      <c r="C191" s="281"/>
      <c r="D191" s="281"/>
      <c r="E191" s="506" t="s">
        <v>34</v>
      </c>
      <c r="F191" s="491"/>
      <c r="G191" s="491"/>
      <c r="H191" s="741"/>
    </row>
    <row r="192" spans="1:8" ht="16.5">
      <c r="A192" s="505">
        <v>2451</v>
      </c>
      <c r="B192" s="295" t="s">
        <v>307</v>
      </c>
      <c r="C192" s="282">
        <v>5</v>
      </c>
      <c r="D192" s="282">
        <v>1</v>
      </c>
      <c r="E192" s="506" t="s">
        <v>350</v>
      </c>
      <c r="F192" s="491">
        <f>+G192+H192</f>
        <v>0</v>
      </c>
      <c r="G192" s="491">
        <f>+G194</f>
        <v>0</v>
      </c>
      <c r="H192" s="741">
        <f>+H194</f>
        <v>0</v>
      </c>
    </row>
    <row r="193" spans="1:15" ht="27">
      <c r="A193" s="505"/>
      <c r="B193" s="295"/>
      <c r="C193" s="282"/>
      <c r="D193" s="282"/>
      <c r="E193" s="506" t="s">
        <v>959</v>
      </c>
      <c r="F193" s="491"/>
      <c r="G193" s="491"/>
      <c r="H193" s="741"/>
      <c r="J193" s="283"/>
    </row>
    <row r="194" spans="1:15" ht="16.5">
      <c r="A194" s="505"/>
      <c r="B194" s="295"/>
      <c r="C194" s="282"/>
      <c r="D194" s="282"/>
      <c r="E194" s="506" t="s">
        <v>993</v>
      </c>
      <c r="F194" s="491">
        <f>+G194+H194</f>
        <v>0</v>
      </c>
      <c r="G194" s="491"/>
      <c r="H194" s="741"/>
      <c r="J194" s="283"/>
      <c r="O194" s="488" t="e">
        <f>+H194-#REF!</f>
        <v>#REF!</v>
      </c>
    </row>
    <row r="195" spans="1:15" ht="16.5">
      <c r="A195" s="505">
        <v>2452</v>
      </c>
      <c r="B195" s="295" t="s">
        <v>307</v>
      </c>
      <c r="C195" s="282">
        <v>5</v>
      </c>
      <c r="D195" s="282">
        <v>2</v>
      </c>
      <c r="E195" s="506" t="s">
        <v>351</v>
      </c>
      <c r="F195" s="491"/>
      <c r="G195" s="491"/>
      <c r="H195" s="741"/>
    </row>
    <row r="196" spans="1:15" ht="27">
      <c r="A196" s="505"/>
      <c r="B196" s="295"/>
      <c r="C196" s="282"/>
      <c r="D196" s="282"/>
      <c r="E196" s="506" t="s">
        <v>959</v>
      </c>
      <c r="F196" s="491"/>
      <c r="G196" s="491"/>
      <c r="H196" s="741"/>
    </row>
    <row r="197" spans="1:15" ht="16.5">
      <c r="A197" s="505">
        <v>2453</v>
      </c>
      <c r="B197" s="295" t="s">
        <v>307</v>
      </c>
      <c r="C197" s="282">
        <v>5</v>
      </c>
      <c r="D197" s="282">
        <v>3</v>
      </c>
      <c r="E197" s="506" t="s">
        <v>353</v>
      </c>
      <c r="F197" s="491"/>
      <c r="G197" s="491"/>
      <c r="H197" s="741"/>
    </row>
    <row r="198" spans="1:15" ht="27">
      <c r="A198" s="505"/>
      <c r="B198" s="295"/>
      <c r="C198" s="282"/>
      <c r="D198" s="282"/>
      <c r="E198" s="506" t="s">
        <v>959</v>
      </c>
      <c r="F198" s="491"/>
      <c r="G198" s="491"/>
      <c r="H198" s="741"/>
    </row>
    <row r="199" spans="1:15" s="280" customFormat="1" ht="15" customHeight="1">
      <c r="A199" s="505">
        <v>2454</v>
      </c>
      <c r="B199" s="295" t="s">
        <v>307</v>
      </c>
      <c r="C199" s="282">
        <v>5</v>
      </c>
      <c r="D199" s="282">
        <v>4</v>
      </c>
      <c r="E199" s="506" t="s">
        <v>355</v>
      </c>
      <c r="F199" s="503"/>
      <c r="G199" s="503"/>
      <c r="H199" s="740"/>
      <c r="N199" s="284"/>
      <c r="O199" s="284"/>
    </row>
    <row r="200" spans="1:15" ht="27">
      <c r="A200" s="505"/>
      <c r="B200" s="295"/>
      <c r="C200" s="282"/>
      <c r="D200" s="282"/>
      <c r="E200" s="506" t="s">
        <v>959</v>
      </c>
      <c r="F200" s="491"/>
      <c r="G200" s="491"/>
      <c r="H200" s="741"/>
      <c r="N200" s="285"/>
      <c r="O200" s="285"/>
    </row>
    <row r="201" spans="1:15" s="280" customFormat="1" ht="16.5">
      <c r="A201" s="505">
        <v>2455</v>
      </c>
      <c r="B201" s="295" t="s">
        <v>307</v>
      </c>
      <c r="C201" s="282">
        <v>5</v>
      </c>
      <c r="D201" s="282">
        <v>5</v>
      </c>
      <c r="E201" s="506" t="s">
        <v>357</v>
      </c>
      <c r="F201" s="503"/>
      <c r="G201" s="503"/>
      <c r="H201" s="740"/>
    </row>
    <row r="202" spans="1:15" ht="27">
      <c r="A202" s="505"/>
      <c r="B202" s="295"/>
      <c r="C202" s="282"/>
      <c r="D202" s="282"/>
      <c r="E202" s="506" t="s">
        <v>959</v>
      </c>
      <c r="F202" s="491"/>
      <c r="G202" s="491"/>
      <c r="H202" s="741"/>
    </row>
    <row r="203" spans="1:15" s="280" customFormat="1" ht="12" customHeight="1">
      <c r="A203" s="505">
        <v>2460</v>
      </c>
      <c r="B203" s="288" t="s">
        <v>307</v>
      </c>
      <c r="C203" s="281">
        <v>6</v>
      </c>
      <c r="D203" s="281">
        <v>0</v>
      </c>
      <c r="E203" s="508" t="s">
        <v>359</v>
      </c>
      <c r="F203" s="503"/>
      <c r="G203" s="503"/>
      <c r="H203" s="740"/>
    </row>
    <row r="204" spans="1:15" ht="13.5" customHeight="1">
      <c r="A204" s="505"/>
      <c r="B204" s="288"/>
      <c r="C204" s="281"/>
      <c r="D204" s="281"/>
      <c r="E204" s="506" t="s">
        <v>34</v>
      </c>
      <c r="F204" s="491"/>
      <c r="G204" s="491"/>
      <c r="H204" s="741"/>
    </row>
    <row r="205" spans="1:15" ht="15" customHeight="1">
      <c r="A205" s="505">
        <v>2461</v>
      </c>
      <c r="B205" s="295" t="s">
        <v>307</v>
      </c>
      <c r="C205" s="282">
        <v>6</v>
      </c>
      <c r="D205" s="282">
        <v>1</v>
      </c>
      <c r="E205" s="506" t="s">
        <v>362</v>
      </c>
      <c r="F205" s="491"/>
      <c r="G205" s="491"/>
      <c r="H205" s="741"/>
      <c r="J205" s="286"/>
    </row>
    <row r="206" spans="1:15" ht="27">
      <c r="A206" s="505"/>
      <c r="B206" s="295"/>
      <c r="C206" s="282"/>
      <c r="D206" s="282"/>
      <c r="E206" s="506" t="s">
        <v>959</v>
      </c>
      <c r="F206" s="491"/>
      <c r="G206" s="491"/>
      <c r="H206" s="741"/>
    </row>
    <row r="207" spans="1:15" ht="18" customHeight="1">
      <c r="A207" s="505">
        <v>2470</v>
      </c>
      <c r="B207" s="288" t="s">
        <v>307</v>
      </c>
      <c r="C207" s="281">
        <v>7</v>
      </c>
      <c r="D207" s="281">
        <v>0</v>
      </c>
      <c r="E207" s="508" t="s">
        <v>363</v>
      </c>
      <c r="F207" s="491"/>
      <c r="G207" s="491"/>
      <c r="H207" s="741"/>
    </row>
    <row r="208" spans="1:15" ht="18" customHeight="1">
      <c r="A208" s="505"/>
      <c r="B208" s="288"/>
      <c r="C208" s="281"/>
      <c r="D208" s="281"/>
      <c r="E208" s="506" t="s">
        <v>34</v>
      </c>
      <c r="F208" s="491"/>
      <c r="G208" s="491"/>
      <c r="H208" s="741"/>
    </row>
    <row r="209" spans="1:8" s="280" customFormat="1" ht="27">
      <c r="A209" s="505">
        <v>2471</v>
      </c>
      <c r="B209" s="295" t="s">
        <v>307</v>
      </c>
      <c r="C209" s="282">
        <v>7</v>
      </c>
      <c r="D209" s="282">
        <v>1</v>
      </c>
      <c r="E209" s="506" t="s">
        <v>365</v>
      </c>
      <c r="F209" s="503"/>
      <c r="G209" s="503"/>
      <c r="H209" s="740"/>
    </row>
    <row r="210" spans="1:8" ht="27">
      <c r="A210" s="505"/>
      <c r="B210" s="295"/>
      <c r="C210" s="282"/>
      <c r="D210" s="282"/>
      <c r="E210" s="506" t="s">
        <v>959</v>
      </c>
      <c r="F210" s="491"/>
      <c r="G210" s="491"/>
      <c r="H210" s="741"/>
    </row>
    <row r="211" spans="1:8" ht="17.25" customHeight="1">
      <c r="A211" s="505">
        <v>2472</v>
      </c>
      <c r="B211" s="295" t="s">
        <v>307</v>
      </c>
      <c r="C211" s="282">
        <v>7</v>
      </c>
      <c r="D211" s="282">
        <v>2</v>
      </c>
      <c r="E211" s="506" t="s">
        <v>366</v>
      </c>
      <c r="F211" s="491"/>
      <c r="G211" s="491"/>
      <c r="H211" s="741"/>
    </row>
    <row r="212" spans="1:8" ht="27">
      <c r="A212" s="505"/>
      <c r="B212" s="295"/>
      <c r="C212" s="282"/>
      <c r="D212" s="282"/>
      <c r="E212" s="506" t="s">
        <v>959</v>
      </c>
      <c r="F212" s="491"/>
      <c r="G212" s="491"/>
      <c r="H212" s="741"/>
    </row>
    <row r="213" spans="1:8" ht="15" customHeight="1">
      <c r="A213" s="505">
        <v>2473</v>
      </c>
      <c r="B213" s="295" t="s">
        <v>307</v>
      </c>
      <c r="C213" s="282">
        <v>7</v>
      </c>
      <c r="D213" s="282">
        <v>3</v>
      </c>
      <c r="E213" s="506" t="s">
        <v>368</v>
      </c>
      <c r="F213" s="491"/>
      <c r="G213" s="491"/>
      <c r="H213" s="741"/>
    </row>
    <row r="214" spans="1:8" ht="27">
      <c r="A214" s="505"/>
      <c r="B214" s="295"/>
      <c r="C214" s="282"/>
      <c r="D214" s="282"/>
      <c r="E214" s="506" t="s">
        <v>959</v>
      </c>
      <c r="F214" s="491"/>
      <c r="G214" s="491"/>
      <c r="H214" s="741"/>
    </row>
    <row r="215" spans="1:8" ht="16.5">
      <c r="A215" s="505">
        <v>2474</v>
      </c>
      <c r="B215" s="295" t="s">
        <v>307</v>
      </c>
      <c r="C215" s="282">
        <v>7</v>
      </c>
      <c r="D215" s="282">
        <v>4</v>
      </c>
      <c r="E215" s="506" t="s">
        <v>370</v>
      </c>
      <c r="F215" s="491"/>
      <c r="G215" s="491"/>
      <c r="H215" s="741"/>
    </row>
    <row r="216" spans="1:8" ht="27">
      <c r="A216" s="505"/>
      <c r="B216" s="295"/>
      <c r="C216" s="282"/>
      <c r="D216" s="282"/>
      <c r="E216" s="506" t="s">
        <v>959</v>
      </c>
      <c r="F216" s="491"/>
      <c r="G216" s="491"/>
      <c r="H216" s="741"/>
    </row>
    <row r="217" spans="1:8" ht="29.25" customHeight="1">
      <c r="A217" s="505">
        <v>2480</v>
      </c>
      <c r="B217" s="288" t="s">
        <v>307</v>
      </c>
      <c r="C217" s="281">
        <v>8</v>
      </c>
      <c r="D217" s="281">
        <v>0</v>
      </c>
      <c r="E217" s="508" t="s">
        <v>372</v>
      </c>
      <c r="F217" s="491"/>
      <c r="G217" s="491"/>
      <c r="H217" s="741"/>
    </row>
    <row r="218" spans="1:8" ht="16.5">
      <c r="A218" s="505"/>
      <c r="B218" s="288"/>
      <c r="C218" s="281"/>
      <c r="D218" s="281"/>
      <c r="E218" s="506" t="s">
        <v>34</v>
      </c>
      <c r="F218" s="491"/>
      <c r="G218" s="491"/>
      <c r="H218" s="741"/>
    </row>
    <row r="219" spans="1:8" s="280" customFormat="1" ht="40.5">
      <c r="A219" s="505">
        <v>2481</v>
      </c>
      <c r="B219" s="295" t="s">
        <v>307</v>
      </c>
      <c r="C219" s="282">
        <v>8</v>
      </c>
      <c r="D219" s="282">
        <v>1</v>
      </c>
      <c r="E219" s="506" t="s">
        <v>375</v>
      </c>
      <c r="F219" s="503"/>
      <c r="G219" s="503"/>
      <c r="H219" s="740"/>
    </row>
    <row r="220" spans="1:8" ht="27">
      <c r="A220" s="505"/>
      <c r="B220" s="295"/>
      <c r="C220" s="282"/>
      <c r="D220" s="282"/>
      <c r="E220" s="506" t="s">
        <v>959</v>
      </c>
      <c r="F220" s="491"/>
      <c r="G220" s="491"/>
      <c r="H220" s="741"/>
    </row>
    <row r="221" spans="1:8" s="280" customFormat="1" ht="42.75" customHeight="1">
      <c r="A221" s="505">
        <v>2482</v>
      </c>
      <c r="B221" s="295" t="s">
        <v>307</v>
      </c>
      <c r="C221" s="282">
        <v>8</v>
      </c>
      <c r="D221" s="282">
        <v>2</v>
      </c>
      <c r="E221" s="506" t="s">
        <v>376</v>
      </c>
      <c r="F221" s="503"/>
      <c r="G221" s="503"/>
      <c r="H221" s="740"/>
    </row>
    <row r="222" spans="1:8" s="280" customFormat="1" ht="27">
      <c r="A222" s="505">
        <v>2483</v>
      </c>
      <c r="B222" s="295" t="s">
        <v>307</v>
      </c>
      <c r="C222" s="282">
        <v>8</v>
      </c>
      <c r="D222" s="282">
        <v>3</v>
      </c>
      <c r="E222" s="506" t="s">
        <v>378</v>
      </c>
      <c r="F222" s="503"/>
      <c r="G222" s="503"/>
      <c r="H222" s="740"/>
    </row>
    <row r="223" spans="1:8" ht="41.25" customHeight="1">
      <c r="A223" s="505"/>
      <c r="B223" s="295"/>
      <c r="C223" s="282"/>
      <c r="D223" s="282"/>
      <c r="E223" s="506" t="s">
        <v>959</v>
      </c>
      <c r="F223" s="491"/>
      <c r="G223" s="491"/>
      <c r="H223" s="741"/>
    </row>
    <row r="224" spans="1:8" ht="39.75" customHeight="1">
      <c r="A224" s="505">
        <v>2484</v>
      </c>
      <c r="B224" s="295" t="s">
        <v>307</v>
      </c>
      <c r="C224" s="282">
        <v>8</v>
      </c>
      <c r="D224" s="282">
        <v>4</v>
      </c>
      <c r="E224" s="506" t="s">
        <v>380</v>
      </c>
      <c r="F224" s="491"/>
      <c r="G224" s="491"/>
      <c r="H224" s="741"/>
    </row>
    <row r="225" spans="1:22" ht="42" customHeight="1">
      <c r="A225" s="505"/>
      <c r="B225" s="295"/>
      <c r="C225" s="282"/>
      <c r="D225" s="282"/>
      <c r="E225" s="506" t="s">
        <v>959</v>
      </c>
      <c r="F225" s="491"/>
      <c r="G225" s="491"/>
      <c r="H225" s="741"/>
    </row>
    <row r="226" spans="1:22" ht="29.25" customHeight="1">
      <c r="A226" s="505">
        <v>2490</v>
      </c>
      <c r="B226" s="288" t="s">
        <v>307</v>
      </c>
      <c r="C226" s="281">
        <v>9</v>
      </c>
      <c r="D226" s="281">
        <v>0</v>
      </c>
      <c r="E226" s="508" t="s">
        <v>389</v>
      </c>
      <c r="F226" s="577">
        <f>+H226</f>
        <v>-85867.58</v>
      </c>
      <c r="G226" s="577"/>
      <c r="H226" s="743">
        <f>+H228</f>
        <v>-85867.58</v>
      </c>
    </row>
    <row r="227" spans="1:22" ht="16.5">
      <c r="A227" s="505"/>
      <c r="B227" s="288"/>
      <c r="C227" s="281"/>
      <c r="D227" s="281"/>
      <c r="E227" s="506" t="s">
        <v>34</v>
      </c>
      <c r="F227" s="491"/>
      <c r="G227" s="491"/>
      <c r="H227" s="741"/>
    </row>
    <row r="228" spans="1:22" ht="16.5">
      <c r="A228" s="505">
        <v>2491</v>
      </c>
      <c r="B228" s="295" t="s">
        <v>307</v>
      </c>
      <c r="C228" s="282">
        <v>9</v>
      </c>
      <c r="D228" s="282">
        <v>1</v>
      </c>
      <c r="E228" s="506" t="s">
        <v>389</v>
      </c>
      <c r="F228" s="582">
        <f>+H228</f>
        <v>-85867.58</v>
      </c>
      <c r="G228" s="491"/>
      <c r="H228" s="744">
        <v>-85867.58</v>
      </c>
    </row>
    <row r="229" spans="1:22" ht="31.5" customHeight="1">
      <c r="A229" s="505"/>
      <c r="B229" s="295"/>
      <c r="C229" s="282"/>
      <c r="D229" s="282"/>
      <c r="E229" s="506" t="s">
        <v>959</v>
      </c>
      <c r="F229" s="491"/>
      <c r="G229" s="491"/>
      <c r="H229" s="741"/>
    </row>
    <row r="230" spans="1:22" s="280" customFormat="1" ht="41.25" customHeight="1">
      <c r="A230" s="282">
        <v>2500</v>
      </c>
      <c r="B230" s="288" t="s">
        <v>392</v>
      </c>
      <c r="C230" s="281">
        <v>0</v>
      </c>
      <c r="D230" s="281">
        <v>0</v>
      </c>
      <c r="E230" s="502" t="s">
        <v>997</v>
      </c>
      <c r="F230" s="503">
        <f>+G230+H230</f>
        <v>559390</v>
      </c>
      <c r="G230" s="503">
        <f>+G232+G251</f>
        <v>164390</v>
      </c>
      <c r="H230" s="740">
        <f>+H232+H251</f>
        <v>395000</v>
      </c>
      <c r="O230" s="595">
        <f>+H230+H278+H190+H13</f>
        <v>453000</v>
      </c>
    </row>
    <row r="231" spans="1:22" ht="17.25" thickBot="1">
      <c r="A231" s="505"/>
      <c r="B231" s="288"/>
      <c r="C231" s="281"/>
      <c r="D231" s="281"/>
      <c r="E231" s="506" t="s">
        <v>18</v>
      </c>
      <c r="F231" s="491"/>
      <c r="G231" s="491"/>
      <c r="H231" s="741"/>
      <c r="V231" s="287"/>
    </row>
    <row r="232" spans="1:22" ht="15" customHeight="1">
      <c r="A232" s="505">
        <v>2510</v>
      </c>
      <c r="B232" s="288" t="s">
        <v>392</v>
      </c>
      <c r="C232" s="281">
        <v>1</v>
      </c>
      <c r="D232" s="281">
        <v>0</v>
      </c>
      <c r="E232" s="508" t="s">
        <v>396</v>
      </c>
      <c r="F232" s="577">
        <f>+F234</f>
        <v>503000</v>
      </c>
      <c r="G232" s="503">
        <f>+G234</f>
        <v>145000</v>
      </c>
      <c r="H232" s="740">
        <f>+H234</f>
        <v>358000</v>
      </c>
    </row>
    <row r="233" spans="1:22" ht="15" customHeight="1">
      <c r="A233" s="505"/>
      <c r="B233" s="288"/>
      <c r="C233" s="281"/>
      <c r="D233" s="281"/>
      <c r="E233" s="506" t="s">
        <v>34</v>
      </c>
      <c r="F233" s="491"/>
      <c r="G233" s="491"/>
      <c r="H233" s="741"/>
    </row>
    <row r="234" spans="1:22" ht="15.75" customHeight="1">
      <c r="A234" s="505">
        <v>2511</v>
      </c>
      <c r="B234" s="295" t="s">
        <v>392</v>
      </c>
      <c r="C234" s="282">
        <v>1</v>
      </c>
      <c r="D234" s="282">
        <v>1</v>
      </c>
      <c r="E234" s="506" t="s">
        <v>396</v>
      </c>
      <c r="F234" s="582">
        <f>+G234+H234</f>
        <v>503000</v>
      </c>
      <c r="G234" s="491">
        <f>+G236+G237+G238+G239+G240+G241+G242+G243+G244+G245+G246+G247+G248+G249</f>
        <v>145000</v>
      </c>
      <c r="H234" s="741">
        <f>+H245+H246+H247+H248+H249+H250</f>
        <v>358000</v>
      </c>
    </row>
    <row r="235" spans="1:22" ht="27">
      <c r="A235" s="505"/>
      <c r="B235" s="295"/>
      <c r="C235" s="282"/>
      <c r="D235" s="282"/>
      <c r="E235" s="506" t="s">
        <v>959</v>
      </c>
      <c r="F235" s="491"/>
      <c r="G235" s="491"/>
      <c r="H235" s="741"/>
      <c r="K235" s="285"/>
    </row>
    <row r="236" spans="1:22" ht="13.5" customHeight="1">
      <c r="A236" s="505"/>
      <c r="B236" s="295"/>
      <c r="C236" s="282"/>
      <c r="D236" s="282"/>
      <c r="E236" s="506" t="s">
        <v>960</v>
      </c>
      <c r="F236" s="491">
        <f t="shared" ref="F236:F249" si="1">H236+G236</f>
        <v>58000</v>
      </c>
      <c r="G236" s="491">
        <v>58000</v>
      </c>
      <c r="H236" s="741"/>
      <c r="O236" s="268">
        <f>63.3-58</f>
        <v>5.2999999999999972</v>
      </c>
      <c r="P236" s="268">
        <f>63300-5300</f>
        <v>58000</v>
      </c>
    </row>
    <row r="237" spans="1:22" ht="16.5" customHeight="1">
      <c r="A237" s="505"/>
      <c r="B237" s="295"/>
      <c r="C237" s="282"/>
      <c r="D237" s="282"/>
      <c r="E237" s="506" t="s">
        <v>962</v>
      </c>
      <c r="F237" s="491">
        <f t="shared" si="1"/>
        <v>15700</v>
      </c>
      <c r="G237" s="491">
        <f>20000-4300</f>
        <v>15700</v>
      </c>
      <c r="H237" s="741"/>
      <c r="O237" s="268">
        <f>1200*12</f>
        <v>14400</v>
      </c>
    </row>
    <row r="238" spans="1:22" ht="16.5">
      <c r="A238" s="505"/>
      <c r="B238" s="295"/>
      <c r="C238" s="282"/>
      <c r="D238" s="282"/>
      <c r="E238" s="506" t="s">
        <v>965</v>
      </c>
      <c r="F238" s="491">
        <f t="shared" si="1"/>
        <v>68000</v>
      </c>
      <c r="G238" s="491">
        <v>68000</v>
      </c>
      <c r="H238" s="741"/>
      <c r="O238" s="268">
        <v>64500</v>
      </c>
    </row>
    <row r="239" spans="1:22" ht="16.5">
      <c r="A239" s="505"/>
      <c r="B239" s="295"/>
      <c r="C239" s="282"/>
      <c r="D239" s="282"/>
      <c r="E239" s="506" t="s">
        <v>998</v>
      </c>
      <c r="F239" s="491">
        <f t="shared" si="1"/>
        <v>300</v>
      </c>
      <c r="G239" s="491">
        <v>300</v>
      </c>
      <c r="H239" s="741"/>
    </row>
    <row r="240" spans="1:22" ht="16.5">
      <c r="A240" s="505"/>
      <c r="B240" s="295"/>
      <c r="C240" s="282"/>
      <c r="D240" s="282"/>
      <c r="E240" s="506" t="s">
        <v>970</v>
      </c>
      <c r="F240" s="491">
        <f t="shared" si="1"/>
        <v>0</v>
      </c>
      <c r="G240" s="491">
        <v>0</v>
      </c>
      <c r="H240" s="741"/>
    </row>
    <row r="241" spans="1:15" ht="16.5">
      <c r="A241" s="505"/>
      <c r="B241" s="295"/>
      <c r="C241" s="282"/>
      <c r="D241" s="282"/>
      <c r="E241" s="506" t="s">
        <v>976</v>
      </c>
      <c r="F241" s="491">
        <f t="shared" si="1"/>
        <v>0</v>
      </c>
      <c r="G241" s="491">
        <v>0</v>
      </c>
      <c r="H241" s="741"/>
    </row>
    <row r="242" spans="1:15" ht="16.5">
      <c r="A242" s="505"/>
      <c r="B242" s="295"/>
      <c r="C242" s="282"/>
      <c r="D242" s="282"/>
      <c r="E242" s="506" t="s">
        <v>977</v>
      </c>
      <c r="F242" s="491">
        <f t="shared" si="1"/>
        <v>900</v>
      </c>
      <c r="G242" s="491">
        <v>900</v>
      </c>
      <c r="H242" s="741"/>
    </row>
    <row r="243" spans="1:15" ht="16.5">
      <c r="A243" s="505"/>
      <c r="B243" s="295"/>
      <c r="C243" s="282"/>
      <c r="D243" s="282"/>
      <c r="E243" s="506" t="s">
        <v>979</v>
      </c>
      <c r="F243" s="491">
        <f t="shared" si="1"/>
        <v>2000</v>
      </c>
      <c r="G243" s="491">
        <v>2000</v>
      </c>
      <c r="H243" s="741"/>
    </row>
    <row r="244" spans="1:15" ht="18" customHeight="1">
      <c r="A244" s="505"/>
      <c r="B244" s="295"/>
      <c r="C244" s="282"/>
      <c r="D244" s="282"/>
      <c r="E244" s="506" t="s">
        <v>980</v>
      </c>
      <c r="F244" s="491">
        <f t="shared" si="1"/>
        <v>100</v>
      </c>
      <c r="G244" s="491">
        <v>100</v>
      </c>
      <c r="H244" s="741"/>
    </row>
    <row r="245" spans="1:15" ht="17.25" customHeight="1">
      <c r="A245" s="505"/>
      <c r="B245" s="295"/>
      <c r="C245" s="282"/>
      <c r="D245" s="282"/>
      <c r="E245" s="379" t="s">
        <v>993</v>
      </c>
      <c r="F245" s="491">
        <f t="shared" si="1"/>
        <v>357000</v>
      </c>
      <c r="G245" s="491"/>
      <c r="H245" s="742">
        <f>350000+7000</f>
        <v>357000</v>
      </c>
      <c r="J245" s="390"/>
      <c r="M245" s="488">
        <f>+H245+H259+H298+H410</f>
        <v>522000</v>
      </c>
      <c r="N245" s="268">
        <v>663279.64</v>
      </c>
      <c r="O245" s="268">
        <f>200-175</f>
        <v>25</v>
      </c>
    </row>
    <row r="246" spans="1:15" ht="16.5" hidden="1">
      <c r="A246" s="505"/>
      <c r="B246" s="295"/>
      <c r="C246" s="282"/>
      <c r="D246" s="282"/>
      <c r="E246" s="506" t="s">
        <v>999</v>
      </c>
      <c r="F246" s="491">
        <f t="shared" si="1"/>
        <v>0</v>
      </c>
      <c r="G246" s="491"/>
      <c r="H246" s="741"/>
    </row>
    <row r="247" spans="1:15" ht="16.5" hidden="1">
      <c r="A247" s="505"/>
      <c r="B247" s="295"/>
      <c r="C247" s="282"/>
      <c r="D247" s="282"/>
      <c r="E247" s="506" t="s">
        <v>981</v>
      </c>
      <c r="F247" s="491">
        <f t="shared" si="1"/>
        <v>0</v>
      </c>
      <c r="G247" s="509"/>
      <c r="H247" s="741"/>
    </row>
    <row r="248" spans="1:15" ht="16.5" hidden="1">
      <c r="A248" s="505"/>
      <c r="B248" s="295"/>
      <c r="C248" s="282"/>
      <c r="D248" s="282"/>
      <c r="E248" s="379" t="s">
        <v>992</v>
      </c>
      <c r="F248" s="491">
        <f t="shared" si="1"/>
        <v>0</v>
      </c>
      <c r="G248" s="509"/>
      <c r="H248" s="741"/>
    </row>
    <row r="249" spans="1:15" ht="16.5">
      <c r="A249" s="505"/>
      <c r="B249" s="295"/>
      <c r="C249" s="282"/>
      <c r="D249" s="282"/>
      <c r="E249" s="506" t="s">
        <v>1000</v>
      </c>
      <c r="F249" s="491">
        <f t="shared" si="1"/>
        <v>0</v>
      </c>
      <c r="G249" s="509"/>
      <c r="H249" s="741"/>
    </row>
    <row r="250" spans="1:15" ht="16.5">
      <c r="A250" s="505"/>
      <c r="B250" s="295"/>
      <c r="C250" s="282"/>
      <c r="D250" s="282"/>
      <c r="E250" s="484" t="s">
        <v>992</v>
      </c>
      <c r="F250" s="491">
        <f>+H250</f>
        <v>1000</v>
      </c>
      <c r="G250" s="509"/>
      <c r="H250" s="741">
        <v>1000</v>
      </c>
    </row>
    <row r="251" spans="1:15" ht="15" customHeight="1">
      <c r="A251" s="505">
        <v>2520</v>
      </c>
      <c r="B251" s="288" t="s">
        <v>392</v>
      </c>
      <c r="C251" s="281">
        <v>2</v>
      </c>
      <c r="D251" s="281">
        <v>0</v>
      </c>
      <c r="E251" s="508" t="s">
        <v>398</v>
      </c>
      <c r="F251" s="490">
        <f>H251+G251</f>
        <v>56390</v>
      </c>
      <c r="G251" s="490">
        <f>+G253</f>
        <v>19390</v>
      </c>
      <c r="H251" s="745">
        <f>+H259+H260+H261</f>
        <v>37000</v>
      </c>
    </row>
    <row r="252" spans="1:15" ht="16.5">
      <c r="A252" s="505"/>
      <c r="B252" s="288"/>
      <c r="C252" s="281"/>
      <c r="D252" s="281"/>
      <c r="E252" s="506" t="s">
        <v>34</v>
      </c>
      <c r="F252" s="491"/>
      <c r="G252" s="491"/>
      <c r="H252" s="741"/>
    </row>
    <row r="253" spans="1:15" s="280" customFormat="1" ht="15" customHeight="1">
      <c r="A253" s="505">
        <v>2521</v>
      </c>
      <c r="B253" s="295" t="s">
        <v>392</v>
      </c>
      <c r="C253" s="282">
        <v>2</v>
      </c>
      <c r="D253" s="282">
        <v>1</v>
      </c>
      <c r="E253" s="506" t="s">
        <v>401</v>
      </c>
      <c r="F253" s="491">
        <f>+G253+H253</f>
        <v>56390</v>
      </c>
      <c r="G253" s="491">
        <f>+G254+G255+G256+G257+G258+G259+G260+G261</f>
        <v>19390</v>
      </c>
      <c r="H253" s="741">
        <f>H254+H256+H257+H258+H259+H260+H261</f>
        <v>37000</v>
      </c>
    </row>
    <row r="254" spans="1:15" s="280" customFormat="1" ht="15" customHeight="1">
      <c r="A254" s="505"/>
      <c r="B254" s="295"/>
      <c r="C254" s="282"/>
      <c r="D254" s="282"/>
      <c r="E254" s="506" t="s">
        <v>964</v>
      </c>
      <c r="F254" s="491">
        <f>+G254+H254</f>
        <v>7000</v>
      </c>
      <c r="G254" s="491">
        <v>7000</v>
      </c>
      <c r="H254" s="741"/>
    </row>
    <row r="255" spans="1:15" s="280" customFormat="1" ht="15" customHeight="1">
      <c r="A255" s="505"/>
      <c r="B255" s="295"/>
      <c r="C255" s="282"/>
      <c r="D255" s="282"/>
      <c r="E255" s="506" t="s">
        <v>965</v>
      </c>
      <c r="F255" s="491">
        <f>+G255</f>
        <v>10000</v>
      </c>
      <c r="G255" s="491">
        <v>10000</v>
      </c>
      <c r="H255" s="741"/>
    </row>
    <row r="256" spans="1:15" ht="16.5">
      <c r="A256" s="505"/>
      <c r="B256" s="295"/>
      <c r="C256" s="282"/>
      <c r="D256" s="282"/>
      <c r="E256" s="506" t="s">
        <v>974</v>
      </c>
      <c r="F256" s="491">
        <f t="shared" ref="F256:F261" si="2">+G256+H256</f>
        <v>990</v>
      </c>
      <c r="G256" s="491">
        <v>990</v>
      </c>
      <c r="H256" s="741"/>
    </row>
    <row r="257" spans="1:8" ht="27">
      <c r="A257" s="505"/>
      <c r="B257" s="295"/>
      <c r="C257" s="282"/>
      <c r="D257" s="282"/>
      <c r="E257" s="506" t="s">
        <v>975</v>
      </c>
      <c r="F257" s="491">
        <f t="shared" si="2"/>
        <v>500</v>
      </c>
      <c r="G257" s="491">
        <v>500</v>
      </c>
      <c r="H257" s="741"/>
    </row>
    <row r="258" spans="1:8" ht="16.5">
      <c r="A258" s="505"/>
      <c r="B258" s="295"/>
      <c r="C258" s="282"/>
      <c r="D258" s="282"/>
      <c r="E258" s="506" t="s">
        <v>977</v>
      </c>
      <c r="F258" s="491">
        <f t="shared" si="2"/>
        <v>900</v>
      </c>
      <c r="G258" s="491">
        <v>900</v>
      </c>
      <c r="H258" s="741"/>
    </row>
    <row r="259" spans="1:8" ht="16.5">
      <c r="A259" s="505"/>
      <c r="B259" s="295"/>
      <c r="C259" s="282"/>
      <c r="D259" s="282"/>
      <c r="E259" s="379" t="s">
        <v>993</v>
      </c>
      <c r="F259" s="491">
        <f t="shared" si="2"/>
        <v>35000</v>
      </c>
      <c r="G259" s="491"/>
      <c r="H259" s="741">
        <v>35000</v>
      </c>
    </row>
    <row r="260" spans="1:8" ht="17.25" customHeight="1">
      <c r="A260" s="505"/>
      <c r="B260" s="295"/>
      <c r="C260" s="282"/>
      <c r="D260" s="282"/>
      <c r="E260" s="506" t="s">
        <v>1000</v>
      </c>
      <c r="F260" s="491">
        <f t="shared" si="2"/>
        <v>0</v>
      </c>
      <c r="G260" s="504"/>
      <c r="H260" s="741"/>
    </row>
    <row r="261" spans="1:8" ht="16.5">
      <c r="A261" s="505"/>
      <c r="B261" s="295"/>
      <c r="C261" s="282"/>
      <c r="D261" s="282"/>
      <c r="E261" s="506" t="s">
        <v>981</v>
      </c>
      <c r="F261" s="491">
        <f t="shared" si="2"/>
        <v>2000</v>
      </c>
      <c r="G261" s="509"/>
      <c r="H261" s="741">
        <v>2000</v>
      </c>
    </row>
    <row r="262" spans="1:8" ht="18" customHeight="1">
      <c r="A262" s="505">
        <v>2530</v>
      </c>
      <c r="B262" s="288" t="s">
        <v>392</v>
      </c>
      <c r="C262" s="281">
        <v>3</v>
      </c>
      <c r="D262" s="281">
        <v>0</v>
      </c>
      <c r="E262" s="508" t="s">
        <v>402</v>
      </c>
      <c r="F262" s="491"/>
      <c r="G262" s="491"/>
      <c r="H262" s="741"/>
    </row>
    <row r="263" spans="1:8" ht="16.5" customHeight="1">
      <c r="A263" s="505"/>
      <c r="B263" s="288"/>
      <c r="C263" s="281"/>
      <c r="D263" s="281"/>
      <c r="E263" s="506" t="s">
        <v>34</v>
      </c>
      <c r="F263" s="491"/>
      <c r="G263" s="491"/>
      <c r="H263" s="741"/>
    </row>
    <row r="264" spans="1:8" ht="15.75" customHeight="1">
      <c r="A264" s="505">
        <v>3531</v>
      </c>
      <c r="B264" s="295" t="s">
        <v>392</v>
      </c>
      <c r="C264" s="282">
        <v>3</v>
      </c>
      <c r="D264" s="282">
        <v>1</v>
      </c>
      <c r="E264" s="506" t="s">
        <v>402</v>
      </c>
      <c r="F264" s="491"/>
      <c r="G264" s="491"/>
      <c r="H264" s="741"/>
    </row>
    <row r="265" spans="1:8" ht="27">
      <c r="A265" s="505"/>
      <c r="B265" s="295"/>
      <c r="C265" s="282"/>
      <c r="D265" s="282"/>
      <c r="E265" s="506" t="s">
        <v>959</v>
      </c>
      <c r="F265" s="491"/>
      <c r="G265" s="491"/>
      <c r="H265" s="741"/>
    </row>
    <row r="266" spans="1:8" s="280" customFormat="1" ht="16.5" customHeight="1">
      <c r="A266" s="505">
        <v>2540</v>
      </c>
      <c r="B266" s="288" t="s">
        <v>392</v>
      </c>
      <c r="C266" s="281">
        <v>4</v>
      </c>
      <c r="D266" s="281">
        <v>0</v>
      </c>
      <c r="E266" s="508" t="s">
        <v>405</v>
      </c>
      <c r="F266" s="503"/>
      <c r="G266" s="503"/>
      <c r="H266" s="740"/>
    </row>
    <row r="267" spans="1:8" ht="16.5" customHeight="1">
      <c r="A267" s="505"/>
      <c r="B267" s="288"/>
      <c r="C267" s="281"/>
      <c r="D267" s="281"/>
      <c r="E267" s="506" t="s">
        <v>34</v>
      </c>
      <c r="F267" s="491"/>
      <c r="G267" s="491"/>
      <c r="H267" s="741"/>
    </row>
    <row r="268" spans="1:8" ht="15" customHeight="1">
      <c r="A268" s="505">
        <v>2541</v>
      </c>
      <c r="B268" s="295" t="s">
        <v>392</v>
      </c>
      <c r="C268" s="282">
        <v>4</v>
      </c>
      <c r="D268" s="282">
        <v>1</v>
      </c>
      <c r="E268" s="506" t="s">
        <v>405</v>
      </c>
      <c r="F268" s="491"/>
      <c r="G268" s="491"/>
      <c r="H268" s="741"/>
    </row>
    <row r="269" spans="1:8" ht="27">
      <c r="A269" s="505"/>
      <c r="B269" s="295"/>
      <c r="C269" s="282"/>
      <c r="D269" s="282"/>
      <c r="E269" s="506" t="s">
        <v>959</v>
      </c>
      <c r="F269" s="491"/>
      <c r="G269" s="491"/>
      <c r="H269" s="741"/>
    </row>
    <row r="270" spans="1:8" ht="33" customHeight="1">
      <c r="A270" s="505">
        <v>2550</v>
      </c>
      <c r="B270" s="288" t="s">
        <v>392</v>
      </c>
      <c r="C270" s="281">
        <v>5</v>
      </c>
      <c r="D270" s="281">
        <v>0</v>
      </c>
      <c r="E270" s="508" t="s">
        <v>408</v>
      </c>
      <c r="F270" s="491"/>
      <c r="G270" s="491"/>
      <c r="H270" s="741"/>
    </row>
    <row r="271" spans="1:8" ht="16.5" customHeight="1">
      <c r="A271" s="505"/>
      <c r="B271" s="288"/>
      <c r="C271" s="281"/>
      <c r="D271" s="281"/>
      <c r="E271" s="506" t="s">
        <v>34</v>
      </c>
      <c r="F271" s="491"/>
      <c r="G271" s="491"/>
      <c r="H271" s="741"/>
    </row>
    <row r="272" spans="1:8" s="280" customFormat="1" ht="27" customHeight="1">
      <c r="A272" s="505">
        <v>2551</v>
      </c>
      <c r="B272" s="295" t="s">
        <v>392</v>
      </c>
      <c r="C272" s="282">
        <v>5</v>
      </c>
      <c r="D272" s="282">
        <v>1</v>
      </c>
      <c r="E272" s="506" t="s">
        <v>408</v>
      </c>
      <c r="F272" s="503"/>
      <c r="G272" s="503"/>
      <c r="H272" s="740"/>
    </row>
    <row r="273" spans="1:8" ht="27">
      <c r="A273" s="505"/>
      <c r="B273" s="295"/>
      <c r="C273" s="282"/>
      <c r="D273" s="282"/>
      <c r="E273" s="506" t="s">
        <v>959</v>
      </c>
      <c r="F273" s="491"/>
      <c r="G273" s="491"/>
      <c r="H273" s="741"/>
    </row>
    <row r="274" spans="1:8" ht="34.5" customHeight="1">
      <c r="A274" s="505">
        <v>2560</v>
      </c>
      <c r="B274" s="288" t="s">
        <v>392</v>
      </c>
      <c r="C274" s="281">
        <v>6</v>
      </c>
      <c r="D274" s="281">
        <v>0</v>
      </c>
      <c r="E274" s="508" t="s">
        <v>411</v>
      </c>
      <c r="F274" s="491"/>
      <c r="G274" s="491"/>
      <c r="H274" s="741"/>
    </row>
    <row r="275" spans="1:8" s="104" customFormat="1" ht="14.25" customHeight="1">
      <c r="A275" s="505"/>
      <c r="B275" s="288"/>
      <c r="C275" s="281"/>
      <c r="D275" s="281"/>
      <c r="E275" s="506" t="s">
        <v>34</v>
      </c>
      <c r="F275" s="507"/>
      <c r="G275" s="507"/>
      <c r="H275" s="739"/>
    </row>
    <row r="276" spans="1:8" ht="28.5" customHeight="1">
      <c r="A276" s="505">
        <v>2561</v>
      </c>
      <c r="B276" s="295" t="s">
        <v>392</v>
      </c>
      <c r="C276" s="282">
        <v>6</v>
      </c>
      <c r="D276" s="282">
        <v>1</v>
      </c>
      <c r="E276" s="506" t="s">
        <v>411</v>
      </c>
      <c r="F276" s="491"/>
      <c r="G276" s="491"/>
      <c r="H276" s="741"/>
    </row>
    <row r="277" spans="1:8" ht="27">
      <c r="A277" s="505"/>
      <c r="B277" s="295"/>
      <c r="C277" s="282"/>
      <c r="D277" s="282"/>
      <c r="E277" s="506" t="s">
        <v>959</v>
      </c>
      <c r="F277" s="491"/>
      <c r="G277" s="491"/>
      <c r="H277" s="741"/>
    </row>
    <row r="278" spans="1:8" ht="66" customHeight="1">
      <c r="A278" s="282">
        <v>2600</v>
      </c>
      <c r="B278" s="288" t="s">
        <v>414</v>
      </c>
      <c r="C278" s="281">
        <v>0</v>
      </c>
      <c r="D278" s="281">
        <v>0</v>
      </c>
      <c r="E278" s="502" t="s">
        <v>1001</v>
      </c>
      <c r="F278" s="491">
        <f>+H278+G278</f>
        <v>45000</v>
      </c>
      <c r="G278" s="491">
        <f>+G280+G284+G288+G293+G299+G303</f>
        <v>25000</v>
      </c>
      <c r="H278" s="741">
        <f>+H280+H284+H288+H293+H299+H303</f>
        <v>20000</v>
      </c>
    </row>
    <row r="279" spans="1:8" ht="15.75" customHeight="1">
      <c r="A279" s="505"/>
      <c r="B279" s="288"/>
      <c r="C279" s="281"/>
      <c r="D279" s="281"/>
      <c r="E279" s="506" t="s">
        <v>18</v>
      </c>
      <c r="F279" s="491"/>
      <c r="G279" s="491"/>
      <c r="H279" s="741"/>
    </row>
    <row r="280" spans="1:8" ht="18.75" customHeight="1">
      <c r="A280" s="505">
        <v>2610</v>
      </c>
      <c r="B280" s="288" t="s">
        <v>414</v>
      </c>
      <c r="C280" s="281">
        <v>1</v>
      </c>
      <c r="D280" s="281">
        <v>0</v>
      </c>
      <c r="E280" s="508" t="s">
        <v>418</v>
      </c>
      <c r="F280" s="491"/>
      <c r="G280" s="491"/>
      <c r="H280" s="741"/>
    </row>
    <row r="281" spans="1:8" ht="14.25" customHeight="1">
      <c r="A281" s="505"/>
      <c r="B281" s="288"/>
      <c r="C281" s="281"/>
      <c r="D281" s="281"/>
      <c r="E281" s="506" t="s">
        <v>34</v>
      </c>
      <c r="F281" s="491"/>
      <c r="G281" s="491"/>
      <c r="H281" s="741"/>
    </row>
    <row r="282" spans="1:8" ht="18.75" customHeight="1">
      <c r="A282" s="505">
        <v>2611</v>
      </c>
      <c r="B282" s="295" t="s">
        <v>414</v>
      </c>
      <c r="C282" s="282">
        <v>1</v>
      </c>
      <c r="D282" s="282">
        <v>1</v>
      </c>
      <c r="E282" s="506" t="s">
        <v>420</v>
      </c>
      <c r="F282" s="491"/>
      <c r="G282" s="491"/>
      <c r="H282" s="741"/>
    </row>
    <row r="283" spans="1:8" ht="27">
      <c r="A283" s="505"/>
      <c r="B283" s="295"/>
      <c r="C283" s="282"/>
      <c r="D283" s="282"/>
      <c r="E283" s="506" t="s">
        <v>959</v>
      </c>
      <c r="F283" s="491"/>
      <c r="G283" s="491"/>
      <c r="H283" s="741"/>
    </row>
    <row r="284" spans="1:8" ht="17.25" customHeight="1">
      <c r="A284" s="505">
        <v>2620</v>
      </c>
      <c r="B284" s="288" t="s">
        <v>414</v>
      </c>
      <c r="C284" s="281">
        <v>2</v>
      </c>
      <c r="D284" s="281">
        <v>0</v>
      </c>
      <c r="E284" s="508" t="s">
        <v>421</v>
      </c>
      <c r="F284" s="491"/>
      <c r="G284" s="491"/>
      <c r="H284" s="741"/>
    </row>
    <row r="285" spans="1:8" ht="14.25" customHeight="1">
      <c r="A285" s="505"/>
      <c r="B285" s="288"/>
      <c r="C285" s="281"/>
      <c r="D285" s="281"/>
      <c r="E285" s="506" t="s">
        <v>34</v>
      </c>
      <c r="F285" s="491"/>
      <c r="G285" s="491"/>
      <c r="H285" s="741"/>
    </row>
    <row r="286" spans="1:8" ht="16.5" customHeight="1">
      <c r="A286" s="505">
        <v>2621</v>
      </c>
      <c r="B286" s="295" t="s">
        <v>414</v>
      </c>
      <c r="C286" s="282">
        <v>2</v>
      </c>
      <c r="D286" s="282">
        <v>1</v>
      </c>
      <c r="E286" s="506" t="s">
        <v>421</v>
      </c>
      <c r="F286" s="491"/>
      <c r="G286" s="491"/>
      <c r="H286" s="741"/>
    </row>
    <row r="287" spans="1:8" ht="27">
      <c r="A287" s="505"/>
      <c r="B287" s="295"/>
      <c r="C287" s="282"/>
      <c r="D287" s="282"/>
      <c r="E287" s="506" t="s">
        <v>959</v>
      </c>
      <c r="F287" s="491"/>
      <c r="G287" s="491"/>
      <c r="H287" s="741"/>
    </row>
    <row r="288" spans="1:8" ht="14.25" customHeight="1">
      <c r="A288" s="505">
        <v>2630</v>
      </c>
      <c r="B288" s="288" t="s">
        <v>414</v>
      </c>
      <c r="C288" s="281">
        <v>3</v>
      </c>
      <c r="D288" s="281">
        <v>0</v>
      </c>
      <c r="E288" s="508" t="s">
        <v>424</v>
      </c>
      <c r="F288" s="491">
        <f>+F290</f>
        <v>0</v>
      </c>
      <c r="G288" s="491">
        <f>+G290</f>
        <v>0</v>
      </c>
      <c r="H288" s="741">
        <f>+H290</f>
        <v>0</v>
      </c>
    </row>
    <row r="289" spans="1:14" ht="14.25" customHeight="1">
      <c r="A289" s="505"/>
      <c r="B289" s="288"/>
      <c r="C289" s="281"/>
      <c r="D289" s="281"/>
      <c r="E289" s="506" t="s">
        <v>34</v>
      </c>
      <c r="F289" s="491"/>
      <c r="G289" s="491"/>
      <c r="H289" s="741"/>
    </row>
    <row r="290" spans="1:14" ht="15" customHeight="1">
      <c r="A290" s="505">
        <v>2631</v>
      </c>
      <c r="B290" s="295" t="s">
        <v>414</v>
      </c>
      <c r="C290" s="282">
        <v>3</v>
      </c>
      <c r="D290" s="282">
        <v>1</v>
      </c>
      <c r="E290" s="506" t="s">
        <v>427</v>
      </c>
      <c r="F290" s="517">
        <f>+F292</f>
        <v>0</v>
      </c>
      <c r="G290" s="517">
        <f>+G292</f>
        <v>0</v>
      </c>
      <c r="H290" s="746">
        <f>+H292</f>
        <v>0</v>
      </c>
    </row>
    <row r="291" spans="1:14" ht="27">
      <c r="A291" s="505"/>
      <c r="B291" s="295"/>
      <c r="C291" s="282"/>
      <c r="D291" s="282"/>
      <c r="E291" s="506" t="s">
        <v>959</v>
      </c>
      <c r="F291" s="517"/>
      <c r="G291" s="517"/>
      <c r="H291" s="746"/>
    </row>
    <row r="292" spans="1:14" ht="16.5">
      <c r="A292" s="505"/>
      <c r="B292" s="295"/>
      <c r="C292" s="282"/>
      <c r="D292" s="282"/>
      <c r="E292" s="506" t="s">
        <v>1000</v>
      </c>
      <c r="F292" s="517">
        <f>+G292+H292</f>
        <v>0</v>
      </c>
      <c r="G292" s="517">
        <v>0</v>
      </c>
      <c r="H292" s="746"/>
      <c r="M292" s="268">
        <f>46020+465+345</f>
        <v>46830</v>
      </c>
      <c r="N292" s="268">
        <f>+M292-5412</f>
        <v>41418</v>
      </c>
    </row>
    <row r="293" spans="1:14" ht="17.25" customHeight="1">
      <c r="A293" s="505">
        <v>2640</v>
      </c>
      <c r="B293" s="288" t="s">
        <v>414</v>
      </c>
      <c r="C293" s="281">
        <v>4</v>
      </c>
      <c r="D293" s="281">
        <v>0</v>
      </c>
      <c r="E293" s="508" t="s">
        <v>428</v>
      </c>
      <c r="F293" s="491">
        <f>+H293+G293</f>
        <v>45000</v>
      </c>
      <c r="G293" s="491">
        <f>+G295</f>
        <v>25000</v>
      </c>
      <c r="H293" s="741">
        <f>+H295</f>
        <v>20000</v>
      </c>
    </row>
    <row r="294" spans="1:14" ht="12.75" customHeight="1">
      <c r="A294" s="505"/>
      <c r="B294" s="288"/>
      <c r="C294" s="281"/>
      <c r="D294" s="281"/>
      <c r="E294" s="506" t="s">
        <v>34</v>
      </c>
      <c r="F294" s="491"/>
      <c r="G294" s="491"/>
      <c r="H294" s="741"/>
    </row>
    <row r="295" spans="1:14" ht="16.5">
      <c r="A295" s="505">
        <v>2641</v>
      </c>
      <c r="B295" s="295" t="s">
        <v>414</v>
      </c>
      <c r="C295" s="282">
        <v>4</v>
      </c>
      <c r="D295" s="282">
        <v>1</v>
      </c>
      <c r="E295" s="506" t="s">
        <v>431</v>
      </c>
      <c r="F295" s="491">
        <f>+H295+G295</f>
        <v>45000</v>
      </c>
      <c r="G295" s="491">
        <f>+G297</f>
        <v>25000</v>
      </c>
      <c r="H295" s="741">
        <f>+H298</f>
        <v>20000</v>
      </c>
    </row>
    <row r="296" spans="1:14" ht="27">
      <c r="A296" s="505"/>
      <c r="B296" s="295"/>
      <c r="C296" s="282"/>
      <c r="D296" s="282"/>
      <c r="E296" s="506" t="s">
        <v>959</v>
      </c>
      <c r="F296" s="491"/>
      <c r="G296" s="491"/>
      <c r="H296" s="741"/>
    </row>
    <row r="297" spans="1:14" ht="16.5">
      <c r="A297" s="505"/>
      <c r="B297" s="295"/>
      <c r="C297" s="282"/>
      <c r="D297" s="282"/>
      <c r="E297" s="506" t="s">
        <v>964</v>
      </c>
      <c r="F297" s="491">
        <f>+G297+H297</f>
        <v>25000</v>
      </c>
      <c r="G297" s="491">
        <v>25000</v>
      </c>
      <c r="H297" s="741">
        <v>0</v>
      </c>
    </row>
    <row r="298" spans="1:14" ht="16.5">
      <c r="A298" s="505"/>
      <c r="B298" s="295"/>
      <c r="C298" s="282"/>
      <c r="D298" s="282"/>
      <c r="E298" s="506" t="s">
        <v>1002</v>
      </c>
      <c r="F298" s="491">
        <f>+G298+H298</f>
        <v>20000</v>
      </c>
      <c r="G298" s="491">
        <v>0</v>
      </c>
      <c r="H298" s="741">
        <v>20000</v>
      </c>
    </row>
    <row r="299" spans="1:14" ht="43.5" customHeight="1">
      <c r="A299" s="505">
        <v>2650</v>
      </c>
      <c r="B299" s="288" t="s">
        <v>414</v>
      </c>
      <c r="C299" s="281">
        <v>5</v>
      </c>
      <c r="D299" s="281">
        <v>0</v>
      </c>
      <c r="E299" s="508" t="s">
        <v>432</v>
      </c>
      <c r="F299" s="491"/>
      <c r="G299" s="491"/>
      <c r="H299" s="741"/>
    </row>
    <row r="300" spans="1:14" ht="15" customHeight="1">
      <c r="A300" s="505"/>
      <c r="B300" s="288"/>
      <c r="C300" s="281"/>
      <c r="D300" s="281"/>
      <c r="E300" s="506" t="s">
        <v>34</v>
      </c>
      <c r="F300" s="491"/>
      <c r="G300" s="491"/>
      <c r="H300" s="741"/>
    </row>
    <row r="301" spans="1:14" ht="40.5">
      <c r="A301" s="505">
        <v>2651</v>
      </c>
      <c r="B301" s="295" t="s">
        <v>414</v>
      </c>
      <c r="C301" s="282">
        <v>5</v>
      </c>
      <c r="D301" s="282">
        <v>1</v>
      </c>
      <c r="E301" s="506" t="s">
        <v>432</v>
      </c>
      <c r="F301" s="491"/>
      <c r="G301" s="491"/>
      <c r="H301" s="741"/>
    </row>
    <row r="302" spans="1:14" s="280" customFormat="1" ht="39.75" customHeight="1">
      <c r="A302" s="505"/>
      <c r="B302" s="295"/>
      <c r="C302" s="282"/>
      <c r="D302" s="282"/>
      <c r="E302" s="506" t="s">
        <v>959</v>
      </c>
      <c r="F302" s="503"/>
      <c r="G302" s="503"/>
      <c r="H302" s="740"/>
    </row>
    <row r="303" spans="1:14" ht="30.75" customHeight="1">
      <c r="A303" s="505">
        <v>2660</v>
      </c>
      <c r="B303" s="288" t="s">
        <v>414</v>
      </c>
      <c r="C303" s="281">
        <v>6</v>
      </c>
      <c r="D303" s="281">
        <v>0</v>
      </c>
      <c r="E303" s="508" t="s">
        <v>435</v>
      </c>
      <c r="F303" s="491"/>
      <c r="G303" s="491"/>
      <c r="H303" s="741"/>
    </row>
    <row r="304" spans="1:14" ht="15.75" customHeight="1">
      <c r="A304" s="505"/>
      <c r="B304" s="288"/>
      <c r="C304" s="281"/>
      <c r="D304" s="281"/>
      <c r="E304" s="506" t="s">
        <v>34</v>
      </c>
      <c r="F304" s="491"/>
      <c r="G304" s="491"/>
      <c r="H304" s="741"/>
    </row>
    <row r="305" spans="1:10" ht="30" customHeight="1">
      <c r="A305" s="505">
        <v>2661</v>
      </c>
      <c r="B305" s="295" t="s">
        <v>414</v>
      </c>
      <c r="C305" s="282">
        <v>6</v>
      </c>
      <c r="D305" s="282">
        <v>1</v>
      </c>
      <c r="E305" s="506" t="s">
        <v>435</v>
      </c>
      <c r="F305" s="491"/>
      <c r="G305" s="491"/>
      <c r="H305" s="741"/>
    </row>
    <row r="306" spans="1:10" ht="39.75" customHeight="1">
      <c r="A306" s="505"/>
      <c r="B306" s="295"/>
      <c r="C306" s="282"/>
      <c r="D306" s="282"/>
      <c r="E306" s="506" t="s">
        <v>959</v>
      </c>
      <c r="F306" s="491"/>
      <c r="G306" s="491"/>
      <c r="H306" s="741"/>
    </row>
    <row r="307" spans="1:10" ht="29.25">
      <c r="A307" s="282">
        <v>2700</v>
      </c>
      <c r="B307" s="288" t="s">
        <v>438</v>
      </c>
      <c r="C307" s="281">
        <v>0</v>
      </c>
      <c r="D307" s="281">
        <v>0</v>
      </c>
      <c r="E307" s="502" t="s">
        <v>1003</v>
      </c>
      <c r="F307" s="491">
        <f>+F309+F317+F328+F338+F342+F346</f>
        <v>0</v>
      </c>
      <c r="G307" s="491">
        <f>+G309+G317+G328+G338+G342+G346</f>
        <v>0</v>
      </c>
      <c r="H307" s="741">
        <f>+H309+H317+H328+H338+H342+H346</f>
        <v>0</v>
      </c>
    </row>
    <row r="308" spans="1:10" ht="17.25" customHeight="1">
      <c r="A308" s="505"/>
      <c r="B308" s="288"/>
      <c r="C308" s="281"/>
      <c r="D308" s="281"/>
      <c r="E308" s="506" t="s">
        <v>18</v>
      </c>
      <c r="F308" s="491"/>
      <c r="G308" s="491"/>
      <c r="H308" s="741"/>
    </row>
    <row r="309" spans="1:10" ht="17.25" customHeight="1">
      <c r="A309" s="505">
        <v>2710</v>
      </c>
      <c r="B309" s="288" t="s">
        <v>438</v>
      </c>
      <c r="C309" s="281">
        <v>1</v>
      </c>
      <c r="D309" s="281">
        <v>0</v>
      </c>
      <c r="E309" s="508" t="s">
        <v>442</v>
      </c>
      <c r="F309" s="491"/>
      <c r="G309" s="491"/>
      <c r="H309" s="741"/>
      <c r="J309" s="283"/>
    </row>
    <row r="310" spans="1:10" ht="15" customHeight="1">
      <c r="A310" s="505"/>
      <c r="B310" s="288"/>
      <c r="C310" s="281"/>
      <c r="D310" s="281"/>
      <c r="E310" s="506" t="s">
        <v>34</v>
      </c>
      <c r="F310" s="491"/>
      <c r="G310" s="491"/>
      <c r="H310" s="741"/>
    </row>
    <row r="311" spans="1:10" ht="16.5">
      <c r="A311" s="505">
        <v>2711</v>
      </c>
      <c r="B311" s="295" t="s">
        <v>438</v>
      </c>
      <c r="C311" s="282">
        <v>1</v>
      </c>
      <c r="D311" s="282">
        <v>1</v>
      </c>
      <c r="E311" s="506" t="s">
        <v>444</v>
      </c>
      <c r="F311" s="491"/>
      <c r="G311" s="491"/>
      <c r="H311" s="741"/>
    </row>
    <row r="312" spans="1:10" ht="27">
      <c r="A312" s="505"/>
      <c r="B312" s="295"/>
      <c r="C312" s="282"/>
      <c r="D312" s="282"/>
      <c r="E312" s="506" t="s">
        <v>959</v>
      </c>
      <c r="F312" s="491"/>
      <c r="G312" s="491"/>
      <c r="H312" s="741"/>
    </row>
    <row r="313" spans="1:10" ht="13.5" customHeight="1">
      <c r="A313" s="505">
        <v>2712</v>
      </c>
      <c r="B313" s="295" t="s">
        <v>438</v>
      </c>
      <c r="C313" s="282">
        <v>1</v>
      </c>
      <c r="D313" s="282">
        <v>2</v>
      </c>
      <c r="E313" s="506" t="s">
        <v>445</v>
      </c>
      <c r="F313" s="491"/>
      <c r="G313" s="491"/>
      <c r="H313" s="741"/>
    </row>
    <row r="314" spans="1:10" ht="27">
      <c r="A314" s="505"/>
      <c r="B314" s="295"/>
      <c r="C314" s="282"/>
      <c r="D314" s="282"/>
      <c r="E314" s="506" t="s">
        <v>959</v>
      </c>
      <c r="F314" s="491"/>
      <c r="G314" s="491"/>
      <c r="H314" s="741"/>
    </row>
    <row r="315" spans="1:10" ht="18.75" customHeight="1">
      <c r="A315" s="505">
        <v>2713</v>
      </c>
      <c r="B315" s="295" t="s">
        <v>438</v>
      </c>
      <c r="C315" s="282">
        <v>1</v>
      </c>
      <c r="D315" s="282">
        <v>3</v>
      </c>
      <c r="E315" s="506" t="s">
        <v>447</v>
      </c>
      <c r="F315" s="491"/>
      <c r="G315" s="491"/>
      <c r="H315" s="741"/>
    </row>
    <row r="316" spans="1:10" ht="27">
      <c r="A316" s="505"/>
      <c r="B316" s="295"/>
      <c r="C316" s="282"/>
      <c r="D316" s="282"/>
      <c r="E316" s="506" t="s">
        <v>959</v>
      </c>
      <c r="F316" s="491"/>
      <c r="G316" s="491"/>
      <c r="H316" s="741"/>
    </row>
    <row r="317" spans="1:10" ht="15.75" customHeight="1">
      <c r="A317" s="505">
        <v>2720</v>
      </c>
      <c r="B317" s="288" t="s">
        <v>438</v>
      </c>
      <c r="C317" s="281">
        <v>2</v>
      </c>
      <c r="D317" s="281">
        <v>0</v>
      </c>
      <c r="E317" s="508" t="s">
        <v>449</v>
      </c>
      <c r="F317" s="582">
        <f>+F319</f>
        <v>0</v>
      </c>
      <c r="G317" s="582">
        <f>+G319</f>
        <v>0</v>
      </c>
      <c r="H317" s="742">
        <f>+H319</f>
        <v>0</v>
      </c>
    </row>
    <row r="318" spans="1:10" s="280" customFormat="1" ht="14.25" customHeight="1">
      <c r="A318" s="505"/>
      <c r="B318" s="288"/>
      <c r="C318" s="281"/>
      <c r="D318" s="281"/>
      <c r="E318" s="506" t="s">
        <v>34</v>
      </c>
      <c r="F318" s="491"/>
      <c r="G318" s="503"/>
      <c r="H318" s="740"/>
    </row>
    <row r="319" spans="1:10" ht="16.5">
      <c r="A319" s="505">
        <v>2721</v>
      </c>
      <c r="B319" s="295" t="s">
        <v>438</v>
      </c>
      <c r="C319" s="282">
        <v>2</v>
      </c>
      <c r="D319" s="282">
        <v>1</v>
      </c>
      <c r="E319" s="506" t="s">
        <v>452</v>
      </c>
      <c r="F319" s="589">
        <f>+F321</f>
        <v>0</v>
      </c>
      <c r="G319" s="589">
        <f>+G321</f>
        <v>0</v>
      </c>
      <c r="H319" s="747">
        <f>+H321</f>
        <v>0</v>
      </c>
    </row>
    <row r="320" spans="1:10" ht="39.75" customHeight="1">
      <c r="A320" s="505"/>
      <c r="B320" s="295"/>
      <c r="C320" s="282"/>
      <c r="D320" s="282"/>
      <c r="E320" s="506" t="s">
        <v>959</v>
      </c>
      <c r="F320" s="517"/>
      <c r="G320" s="517"/>
      <c r="H320" s="746"/>
    </row>
    <row r="321" spans="1:13" ht="36.75" customHeight="1">
      <c r="A321" s="505"/>
      <c r="B321" s="295"/>
      <c r="C321" s="282"/>
      <c r="D321" s="282"/>
      <c r="E321" s="506" t="s">
        <v>1000</v>
      </c>
      <c r="F321" s="589">
        <f>+G321+H321</f>
        <v>0</v>
      </c>
      <c r="G321" s="517">
        <v>0</v>
      </c>
      <c r="H321" s="747"/>
      <c r="M321" s="268">
        <f>8600.475+212.997+174</f>
        <v>8987.4719999999998</v>
      </c>
    </row>
    <row r="322" spans="1:13" ht="16.5">
      <c r="A322" s="505">
        <v>2722</v>
      </c>
      <c r="B322" s="295" t="s">
        <v>438</v>
      </c>
      <c r="C322" s="282">
        <v>2</v>
      </c>
      <c r="D322" s="282">
        <v>2</v>
      </c>
      <c r="E322" s="506" t="s">
        <v>453</v>
      </c>
      <c r="F322" s="491"/>
      <c r="G322" s="491"/>
      <c r="H322" s="741"/>
    </row>
    <row r="323" spans="1:13" ht="43.5" customHeight="1">
      <c r="A323" s="505"/>
      <c r="B323" s="295"/>
      <c r="C323" s="282"/>
      <c r="D323" s="282"/>
      <c r="E323" s="506" t="s">
        <v>959</v>
      </c>
      <c r="F323" s="491"/>
      <c r="G323" s="491"/>
      <c r="H323" s="741"/>
      <c r="J323" s="283"/>
    </row>
    <row r="324" spans="1:13" ht="16.5">
      <c r="A324" s="505">
        <v>2723</v>
      </c>
      <c r="B324" s="295" t="s">
        <v>438</v>
      </c>
      <c r="C324" s="282">
        <v>2</v>
      </c>
      <c r="D324" s="282">
        <v>3</v>
      </c>
      <c r="E324" s="506" t="s">
        <v>455</v>
      </c>
      <c r="F324" s="491"/>
      <c r="G324" s="491"/>
      <c r="H324" s="741"/>
    </row>
    <row r="325" spans="1:13" ht="42.75" customHeight="1">
      <c r="A325" s="505"/>
      <c r="B325" s="295"/>
      <c r="C325" s="282"/>
      <c r="D325" s="282"/>
      <c r="E325" s="506" t="s">
        <v>959</v>
      </c>
      <c r="F325" s="491"/>
      <c r="G325" s="491"/>
      <c r="H325" s="741"/>
    </row>
    <row r="326" spans="1:13" ht="16.5">
      <c r="A326" s="505">
        <v>2724</v>
      </c>
      <c r="B326" s="295" t="s">
        <v>438</v>
      </c>
      <c r="C326" s="282">
        <v>2</v>
      </c>
      <c r="D326" s="282">
        <v>4</v>
      </c>
      <c r="E326" s="506" t="s">
        <v>457</v>
      </c>
      <c r="F326" s="491"/>
      <c r="G326" s="491"/>
      <c r="H326" s="741"/>
    </row>
    <row r="327" spans="1:13" s="280" customFormat="1" ht="41.25" customHeight="1">
      <c r="A327" s="505"/>
      <c r="B327" s="295"/>
      <c r="C327" s="282"/>
      <c r="D327" s="282"/>
      <c r="E327" s="506" t="s">
        <v>959</v>
      </c>
      <c r="F327" s="503"/>
      <c r="G327" s="503"/>
      <c r="H327" s="740"/>
    </row>
    <row r="328" spans="1:13" ht="16.5">
      <c r="A328" s="505">
        <v>2730</v>
      </c>
      <c r="B328" s="288" t="s">
        <v>438</v>
      </c>
      <c r="C328" s="281">
        <v>3</v>
      </c>
      <c r="D328" s="281">
        <v>0</v>
      </c>
      <c r="E328" s="508" t="s">
        <v>459</v>
      </c>
      <c r="F328" s="491"/>
      <c r="G328" s="491"/>
      <c r="H328" s="741"/>
    </row>
    <row r="329" spans="1:13" ht="15.75" customHeight="1">
      <c r="A329" s="505"/>
      <c r="B329" s="288"/>
      <c r="C329" s="281"/>
      <c r="D329" s="281"/>
      <c r="E329" s="506" t="s">
        <v>34</v>
      </c>
      <c r="F329" s="491"/>
      <c r="G329" s="491"/>
      <c r="H329" s="741"/>
    </row>
    <row r="330" spans="1:13" ht="16.5">
      <c r="A330" s="505">
        <v>2731</v>
      </c>
      <c r="B330" s="295" t="s">
        <v>438</v>
      </c>
      <c r="C330" s="282">
        <v>3</v>
      </c>
      <c r="D330" s="282">
        <v>1</v>
      </c>
      <c r="E330" s="506" t="s">
        <v>462</v>
      </c>
      <c r="F330" s="491"/>
      <c r="G330" s="491"/>
      <c r="H330" s="741"/>
    </row>
    <row r="331" spans="1:13" s="280" customFormat="1" ht="42.75" customHeight="1">
      <c r="A331" s="505"/>
      <c r="B331" s="295"/>
      <c r="C331" s="282"/>
      <c r="D331" s="282"/>
      <c r="E331" s="506" t="s">
        <v>959</v>
      </c>
      <c r="F331" s="503"/>
      <c r="G331" s="503"/>
      <c r="H331" s="740"/>
    </row>
    <row r="332" spans="1:13" ht="16.5">
      <c r="A332" s="505">
        <v>2732</v>
      </c>
      <c r="B332" s="295" t="s">
        <v>438</v>
      </c>
      <c r="C332" s="282">
        <v>3</v>
      </c>
      <c r="D332" s="282">
        <v>2</v>
      </c>
      <c r="E332" s="506" t="s">
        <v>463</v>
      </c>
      <c r="F332" s="491"/>
      <c r="G332" s="491"/>
      <c r="H332" s="741"/>
    </row>
    <row r="333" spans="1:13" ht="41.25" customHeight="1">
      <c r="A333" s="505"/>
      <c r="B333" s="295"/>
      <c r="C333" s="282"/>
      <c r="D333" s="282"/>
      <c r="E333" s="506" t="s">
        <v>959</v>
      </c>
      <c r="F333" s="491"/>
      <c r="G333" s="491"/>
      <c r="H333" s="741"/>
    </row>
    <row r="334" spans="1:13" ht="16.5">
      <c r="A334" s="505">
        <v>2733</v>
      </c>
      <c r="B334" s="295" t="s">
        <v>438</v>
      </c>
      <c r="C334" s="282">
        <v>3</v>
      </c>
      <c r="D334" s="282">
        <v>3</v>
      </c>
      <c r="E334" s="506" t="s">
        <v>465</v>
      </c>
      <c r="F334" s="491"/>
      <c r="G334" s="491"/>
      <c r="H334" s="741"/>
    </row>
    <row r="335" spans="1:13" ht="39" customHeight="1">
      <c r="A335" s="505"/>
      <c r="B335" s="295"/>
      <c r="C335" s="282"/>
      <c r="D335" s="282"/>
      <c r="E335" s="506" t="s">
        <v>959</v>
      </c>
      <c r="F335" s="491"/>
      <c r="G335" s="491"/>
      <c r="H335" s="741"/>
    </row>
    <row r="336" spans="1:13" ht="27" customHeight="1">
      <c r="A336" s="505">
        <v>2734</v>
      </c>
      <c r="B336" s="295" t="s">
        <v>438</v>
      </c>
      <c r="C336" s="282">
        <v>3</v>
      </c>
      <c r="D336" s="282">
        <v>4</v>
      </c>
      <c r="E336" s="506" t="s">
        <v>467</v>
      </c>
      <c r="F336" s="491"/>
      <c r="G336" s="491"/>
      <c r="H336" s="741"/>
      <c r="J336" s="283"/>
    </row>
    <row r="337" spans="1:10" ht="27">
      <c r="A337" s="505"/>
      <c r="B337" s="295"/>
      <c r="C337" s="282"/>
      <c r="D337" s="282"/>
      <c r="E337" s="506" t="s">
        <v>959</v>
      </c>
      <c r="F337" s="491"/>
      <c r="G337" s="491"/>
      <c r="H337" s="741"/>
    </row>
    <row r="338" spans="1:10" ht="16.5">
      <c r="A338" s="505">
        <v>2740</v>
      </c>
      <c r="B338" s="288" t="s">
        <v>438</v>
      </c>
      <c r="C338" s="281">
        <v>4</v>
      </c>
      <c r="D338" s="281">
        <v>0</v>
      </c>
      <c r="E338" s="508" t="s">
        <v>469</v>
      </c>
      <c r="F338" s="491"/>
      <c r="G338" s="491"/>
      <c r="H338" s="741"/>
    </row>
    <row r="339" spans="1:10" ht="16.5">
      <c r="A339" s="505"/>
      <c r="B339" s="288"/>
      <c r="C339" s="281"/>
      <c r="D339" s="281"/>
      <c r="E339" s="506" t="s">
        <v>34</v>
      </c>
      <c r="F339" s="491"/>
      <c r="G339" s="491"/>
      <c r="H339" s="741"/>
    </row>
    <row r="340" spans="1:10" s="280" customFormat="1" ht="14.25" customHeight="1">
      <c r="A340" s="505">
        <v>2741</v>
      </c>
      <c r="B340" s="295" t="s">
        <v>438</v>
      </c>
      <c r="C340" s="282">
        <v>4</v>
      </c>
      <c r="D340" s="282">
        <v>1</v>
      </c>
      <c r="E340" s="506" t="s">
        <v>469</v>
      </c>
      <c r="F340" s="503"/>
      <c r="G340" s="503"/>
      <c r="H340" s="740"/>
    </row>
    <row r="341" spans="1:10" ht="27">
      <c r="A341" s="505"/>
      <c r="B341" s="295"/>
      <c r="C341" s="282"/>
      <c r="D341" s="282"/>
      <c r="E341" s="506" t="s">
        <v>959</v>
      </c>
      <c r="F341" s="491"/>
      <c r="G341" s="491"/>
      <c r="H341" s="741"/>
    </row>
    <row r="342" spans="1:10" s="280" customFormat="1" ht="29.25" customHeight="1">
      <c r="A342" s="505">
        <v>2750</v>
      </c>
      <c r="B342" s="288" t="s">
        <v>438</v>
      </c>
      <c r="C342" s="281">
        <v>5</v>
      </c>
      <c r="D342" s="281">
        <v>0</v>
      </c>
      <c r="E342" s="508" t="s">
        <v>472</v>
      </c>
      <c r="F342" s="503"/>
      <c r="G342" s="503"/>
      <c r="H342" s="740"/>
    </row>
    <row r="343" spans="1:10" ht="15" customHeight="1">
      <c r="A343" s="505"/>
      <c r="B343" s="288"/>
      <c r="C343" s="281"/>
      <c r="D343" s="281"/>
      <c r="E343" s="506" t="s">
        <v>34</v>
      </c>
      <c r="F343" s="491"/>
      <c r="G343" s="491"/>
      <c r="H343" s="741"/>
    </row>
    <row r="344" spans="1:10" ht="33" customHeight="1">
      <c r="A344" s="505">
        <v>2751</v>
      </c>
      <c r="B344" s="295" t="s">
        <v>438</v>
      </c>
      <c r="C344" s="282">
        <v>5</v>
      </c>
      <c r="D344" s="282">
        <v>1</v>
      </c>
      <c r="E344" s="506" t="s">
        <v>472</v>
      </c>
      <c r="F344" s="491"/>
      <c r="G344" s="491"/>
      <c r="H344" s="741"/>
    </row>
    <row r="345" spans="1:10" s="104" customFormat="1" ht="41.25" customHeight="1">
      <c r="A345" s="505"/>
      <c r="B345" s="295"/>
      <c r="C345" s="282"/>
      <c r="D345" s="282"/>
      <c r="E345" s="506" t="s">
        <v>959</v>
      </c>
      <c r="F345" s="507"/>
      <c r="G345" s="507"/>
      <c r="H345" s="739"/>
    </row>
    <row r="346" spans="1:10" s="280" customFormat="1" ht="16.5">
      <c r="A346" s="505">
        <v>2760</v>
      </c>
      <c r="B346" s="288" t="s">
        <v>438</v>
      </c>
      <c r="C346" s="281">
        <v>6</v>
      </c>
      <c r="D346" s="281">
        <v>0</v>
      </c>
      <c r="E346" s="508" t="s">
        <v>475</v>
      </c>
      <c r="F346" s="503"/>
      <c r="G346" s="503"/>
      <c r="H346" s="740"/>
    </row>
    <row r="347" spans="1:10" ht="13.5" customHeight="1">
      <c r="A347" s="505"/>
      <c r="B347" s="288"/>
      <c r="C347" s="281"/>
      <c r="D347" s="281"/>
      <c r="E347" s="506" t="s">
        <v>34</v>
      </c>
      <c r="F347" s="491"/>
      <c r="G347" s="491"/>
      <c r="H347" s="741"/>
    </row>
    <row r="348" spans="1:10" ht="21" customHeight="1">
      <c r="A348" s="505">
        <v>2761</v>
      </c>
      <c r="B348" s="295" t="s">
        <v>438</v>
      </c>
      <c r="C348" s="282">
        <v>6</v>
      </c>
      <c r="D348" s="282">
        <v>1</v>
      </c>
      <c r="E348" s="506" t="s">
        <v>477</v>
      </c>
      <c r="F348" s="491"/>
      <c r="G348" s="491"/>
      <c r="H348" s="741"/>
    </row>
    <row r="349" spans="1:10" ht="27">
      <c r="A349" s="505"/>
      <c r="B349" s="295"/>
      <c r="C349" s="282"/>
      <c r="D349" s="282"/>
      <c r="E349" s="506" t="s">
        <v>959</v>
      </c>
      <c r="F349" s="491"/>
      <c r="G349" s="491"/>
      <c r="H349" s="741"/>
    </row>
    <row r="350" spans="1:10" s="280" customFormat="1" ht="16.5">
      <c r="A350" s="505">
        <v>2762</v>
      </c>
      <c r="B350" s="295" t="s">
        <v>438</v>
      </c>
      <c r="C350" s="282">
        <v>6</v>
      </c>
      <c r="D350" s="282">
        <v>2</v>
      </c>
      <c r="E350" s="506" t="s">
        <v>475</v>
      </c>
      <c r="F350" s="503"/>
      <c r="G350" s="503"/>
      <c r="H350" s="740"/>
    </row>
    <row r="351" spans="1:10" ht="27">
      <c r="A351" s="505"/>
      <c r="B351" s="295"/>
      <c r="C351" s="282"/>
      <c r="D351" s="282"/>
      <c r="E351" s="506" t="s">
        <v>959</v>
      </c>
      <c r="F351" s="491"/>
      <c r="G351" s="491"/>
      <c r="H351" s="741"/>
    </row>
    <row r="352" spans="1:10" s="280" customFormat="1" ht="29.25">
      <c r="A352" s="282">
        <v>2800</v>
      </c>
      <c r="B352" s="288" t="s">
        <v>478</v>
      </c>
      <c r="C352" s="281">
        <v>0</v>
      </c>
      <c r="D352" s="281">
        <v>0</v>
      </c>
      <c r="E352" s="502" t="s">
        <v>1004</v>
      </c>
      <c r="F352" s="503">
        <f>+G352</f>
        <v>65000</v>
      </c>
      <c r="G352" s="503">
        <f>+G354+G359+G377+G385+G393+G397</f>
        <v>65000</v>
      </c>
      <c r="H352" s="740">
        <f>+H354+H359</f>
        <v>0</v>
      </c>
      <c r="J352" s="519">
        <f>+G370+G409+G434</f>
        <v>388988.7</v>
      </c>
    </row>
    <row r="353" spans="1:14" s="280" customFormat="1" ht="12" customHeight="1">
      <c r="A353" s="505"/>
      <c r="B353" s="288"/>
      <c r="C353" s="281"/>
      <c r="D353" s="281"/>
      <c r="E353" s="506" t="s">
        <v>18</v>
      </c>
      <c r="F353" s="491"/>
      <c r="G353" s="491"/>
      <c r="H353" s="740"/>
    </row>
    <row r="354" spans="1:14" ht="16.5">
      <c r="A354" s="505">
        <v>2810</v>
      </c>
      <c r="B354" s="295" t="s">
        <v>478</v>
      </c>
      <c r="C354" s="282">
        <v>1</v>
      </c>
      <c r="D354" s="282">
        <v>0</v>
      </c>
      <c r="E354" s="508" t="s">
        <v>482</v>
      </c>
      <c r="F354" s="491">
        <f>+F356</f>
        <v>20000</v>
      </c>
      <c r="G354" s="491">
        <f>+G356</f>
        <v>20000</v>
      </c>
      <c r="H354" s="741">
        <f>+H356</f>
        <v>0</v>
      </c>
    </row>
    <row r="355" spans="1:14" s="280" customFormat="1" ht="16.5" customHeight="1">
      <c r="A355" s="505"/>
      <c r="B355" s="288"/>
      <c r="C355" s="281"/>
      <c r="D355" s="281"/>
      <c r="E355" s="506" t="s">
        <v>34</v>
      </c>
      <c r="F355" s="503"/>
      <c r="G355" s="503"/>
      <c r="H355" s="740"/>
    </row>
    <row r="356" spans="1:14" ht="16.5">
      <c r="A356" s="505">
        <v>2811</v>
      </c>
      <c r="B356" s="295" t="s">
        <v>478</v>
      </c>
      <c r="C356" s="282">
        <v>1</v>
      </c>
      <c r="D356" s="282">
        <v>1</v>
      </c>
      <c r="E356" s="506" t="s">
        <v>482</v>
      </c>
      <c r="F356" s="491">
        <f>+F358</f>
        <v>20000</v>
      </c>
      <c r="G356" s="491">
        <f>+G358</f>
        <v>20000</v>
      </c>
      <c r="H356" s="741">
        <f>+H358</f>
        <v>0</v>
      </c>
    </row>
    <row r="357" spans="1:14" ht="39" customHeight="1">
      <c r="A357" s="505"/>
      <c r="B357" s="295"/>
      <c r="C357" s="282"/>
      <c r="D357" s="282"/>
      <c r="E357" s="506" t="s">
        <v>959</v>
      </c>
      <c r="F357" s="491"/>
      <c r="G357" s="491"/>
      <c r="H357" s="741"/>
    </row>
    <row r="358" spans="1:14" ht="14.25" customHeight="1">
      <c r="A358" s="505"/>
      <c r="B358" s="295"/>
      <c r="C358" s="282"/>
      <c r="D358" s="282"/>
      <c r="E358" s="506" t="s">
        <v>1005</v>
      </c>
      <c r="F358" s="517">
        <f>+G358+H358</f>
        <v>20000</v>
      </c>
      <c r="G358" s="517">
        <v>20000</v>
      </c>
      <c r="H358" s="741"/>
    </row>
    <row r="359" spans="1:14" s="280" customFormat="1" ht="15.75" customHeight="1">
      <c r="A359" s="505">
        <v>2820</v>
      </c>
      <c r="B359" s="288" t="s">
        <v>478</v>
      </c>
      <c r="C359" s="281">
        <v>2</v>
      </c>
      <c r="D359" s="281">
        <v>0</v>
      </c>
      <c r="E359" s="508" t="s">
        <v>484</v>
      </c>
      <c r="F359" s="503">
        <f>+G359+H359</f>
        <v>45000</v>
      </c>
      <c r="G359" s="503">
        <f>+G368+G365</f>
        <v>45000</v>
      </c>
      <c r="H359" s="740"/>
      <c r="M359" s="280">
        <f>63900-64500</f>
        <v>-600</v>
      </c>
    </row>
    <row r="360" spans="1:14" ht="14.25" customHeight="1">
      <c r="A360" s="505"/>
      <c r="B360" s="288"/>
      <c r="C360" s="281"/>
      <c r="D360" s="281"/>
      <c r="E360" s="506" t="s">
        <v>34</v>
      </c>
      <c r="F360" s="503"/>
      <c r="G360" s="503"/>
      <c r="H360" s="740"/>
    </row>
    <row r="361" spans="1:14" ht="15" customHeight="1">
      <c r="A361" s="505">
        <v>2821</v>
      </c>
      <c r="B361" s="295" t="s">
        <v>478</v>
      </c>
      <c r="C361" s="282">
        <v>2</v>
      </c>
      <c r="D361" s="282">
        <v>1</v>
      </c>
      <c r="E361" s="506" t="s">
        <v>487</v>
      </c>
      <c r="F361" s="491"/>
      <c r="G361" s="491"/>
      <c r="H361" s="741"/>
    </row>
    <row r="362" spans="1:14" ht="27">
      <c r="A362" s="505"/>
      <c r="B362" s="295"/>
      <c r="C362" s="282"/>
      <c r="D362" s="282"/>
      <c r="E362" s="506" t="s">
        <v>959</v>
      </c>
      <c r="F362" s="491"/>
      <c r="G362" s="491"/>
      <c r="H362" s="741"/>
    </row>
    <row r="363" spans="1:14" ht="16.5" customHeight="1">
      <c r="A363" s="505">
        <v>2822</v>
      </c>
      <c r="B363" s="295" t="s">
        <v>478</v>
      </c>
      <c r="C363" s="282">
        <v>2</v>
      </c>
      <c r="D363" s="282">
        <v>2</v>
      </c>
      <c r="E363" s="506" t="s">
        <v>488</v>
      </c>
      <c r="F363" s="491"/>
      <c r="G363" s="491"/>
      <c r="H363" s="741"/>
    </row>
    <row r="364" spans="1:14" ht="40.5" customHeight="1">
      <c r="A364" s="505"/>
      <c r="B364" s="295"/>
      <c r="C364" s="282"/>
      <c r="D364" s="282"/>
      <c r="E364" s="506" t="s">
        <v>959</v>
      </c>
      <c r="F364" s="491"/>
      <c r="G364" s="491"/>
      <c r="H364" s="741"/>
    </row>
    <row r="365" spans="1:14" ht="16.5">
      <c r="A365" s="505">
        <v>2823</v>
      </c>
      <c r="B365" s="295" t="s">
        <v>478</v>
      </c>
      <c r="C365" s="282">
        <v>2</v>
      </c>
      <c r="D365" s="282">
        <v>3</v>
      </c>
      <c r="E365" s="506" t="s">
        <v>489</v>
      </c>
      <c r="F365" s="491">
        <f>+G365+H365</f>
        <v>0</v>
      </c>
      <c r="G365" s="491">
        <f>+G367</f>
        <v>0</v>
      </c>
      <c r="H365" s="741"/>
    </row>
    <row r="366" spans="1:14" ht="27">
      <c r="A366" s="505"/>
      <c r="B366" s="295"/>
      <c r="C366" s="282"/>
      <c r="D366" s="282"/>
      <c r="E366" s="506" t="s">
        <v>959</v>
      </c>
      <c r="F366" s="491"/>
      <c r="G366" s="491"/>
      <c r="H366" s="741"/>
    </row>
    <row r="367" spans="1:14" ht="27">
      <c r="A367" s="505"/>
      <c r="B367" s="295"/>
      <c r="C367" s="282"/>
      <c r="D367" s="282"/>
      <c r="E367" s="506" t="s">
        <v>1005</v>
      </c>
      <c r="F367" s="491">
        <f>+G367</f>
        <v>0</v>
      </c>
      <c r="G367" s="491"/>
      <c r="H367" s="741"/>
      <c r="M367" s="268" t="s">
        <v>1006</v>
      </c>
      <c r="N367" s="268" t="s">
        <v>1007</v>
      </c>
    </row>
    <row r="368" spans="1:14" ht="15.75" customHeight="1">
      <c r="A368" s="505">
        <v>2824</v>
      </c>
      <c r="B368" s="295" t="s">
        <v>478</v>
      </c>
      <c r="C368" s="282">
        <v>2</v>
      </c>
      <c r="D368" s="282">
        <v>4</v>
      </c>
      <c r="E368" s="506" t="s">
        <v>490</v>
      </c>
      <c r="F368" s="491">
        <f>+G368+H368</f>
        <v>45000</v>
      </c>
      <c r="G368" s="491">
        <f>+G370</f>
        <v>45000</v>
      </c>
      <c r="H368" s="741"/>
    </row>
    <row r="369" spans="1:19" s="280" customFormat="1" ht="27">
      <c r="A369" s="505"/>
      <c r="B369" s="295"/>
      <c r="C369" s="282"/>
      <c r="D369" s="282"/>
      <c r="E369" s="506" t="s">
        <v>959</v>
      </c>
      <c r="F369" s="503"/>
      <c r="G369" s="503"/>
      <c r="H369" s="740"/>
      <c r="N369" s="726"/>
      <c r="O369" s="726"/>
      <c r="P369" s="726"/>
      <c r="Q369" s="727"/>
      <c r="R369" s="727"/>
      <c r="S369" s="727"/>
    </row>
    <row r="370" spans="1:19" s="280" customFormat="1" ht="28.5" customHeight="1">
      <c r="A370" s="505"/>
      <c r="B370" s="295"/>
      <c r="C370" s="282"/>
      <c r="D370" s="282"/>
      <c r="E370" s="506" t="s">
        <v>1005</v>
      </c>
      <c r="F370" s="491">
        <f>H370+G370</f>
        <v>45000</v>
      </c>
      <c r="G370" s="491">
        <v>45000</v>
      </c>
      <c r="H370" s="740"/>
      <c r="M370" s="105" t="s">
        <v>8</v>
      </c>
      <c r="N370" s="585"/>
      <c r="O370" s="585"/>
      <c r="P370" s="585"/>
    </row>
    <row r="371" spans="1:19" ht="15" customHeight="1">
      <c r="A371" s="505">
        <v>2825</v>
      </c>
      <c r="B371" s="295" t="s">
        <v>478</v>
      </c>
      <c r="C371" s="282">
        <v>2</v>
      </c>
      <c r="D371" s="282">
        <v>5</v>
      </c>
      <c r="E371" s="506" t="s">
        <v>492</v>
      </c>
      <c r="F371" s="491"/>
      <c r="G371" s="491"/>
      <c r="H371" s="741"/>
    </row>
    <row r="372" spans="1:19" ht="27">
      <c r="A372" s="505"/>
      <c r="B372" s="295"/>
      <c r="C372" s="282"/>
      <c r="D372" s="282"/>
      <c r="E372" s="506" t="s">
        <v>959</v>
      </c>
      <c r="F372" s="491"/>
      <c r="G372" s="491"/>
      <c r="H372" s="741"/>
    </row>
    <row r="373" spans="1:19" s="104" customFormat="1" ht="13.5" customHeight="1">
      <c r="A373" s="505">
        <v>2826</v>
      </c>
      <c r="B373" s="295" t="s">
        <v>478</v>
      </c>
      <c r="C373" s="282">
        <v>2</v>
      </c>
      <c r="D373" s="282">
        <v>6</v>
      </c>
      <c r="E373" s="506" t="s">
        <v>493</v>
      </c>
      <c r="F373" s="507"/>
      <c r="G373" s="507"/>
      <c r="H373" s="739"/>
    </row>
    <row r="374" spans="1:19" ht="27">
      <c r="A374" s="505"/>
      <c r="B374" s="295"/>
      <c r="C374" s="282"/>
      <c r="D374" s="282"/>
      <c r="E374" s="506" t="s">
        <v>959</v>
      </c>
      <c r="F374" s="491"/>
      <c r="G374" s="491"/>
      <c r="H374" s="741"/>
      <c r="J374" s="268" t="s">
        <v>1008</v>
      </c>
    </row>
    <row r="375" spans="1:19" ht="27">
      <c r="A375" s="505">
        <v>2827</v>
      </c>
      <c r="B375" s="295" t="s">
        <v>478</v>
      </c>
      <c r="C375" s="282">
        <v>2</v>
      </c>
      <c r="D375" s="282">
        <v>7</v>
      </c>
      <c r="E375" s="506" t="s">
        <v>494</v>
      </c>
      <c r="F375" s="491"/>
      <c r="G375" s="491"/>
      <c r="H375" s="741"/>
    </row>
    <row r="376" spans="1:19" ht="27">
      <c r="A376" s="505"/>
      <c r="B376" s="295"/>
      <c r="C376" s="282"/>
      <c r="D376" s="282"/>
      <c r="E376" s="506" t="s">
        <v>959</v>
      </c>
      <c r="F376" s="491"/>
      <c r="G376" s="491"/>
      <c r="H376" s="741"/>
    </row>
    <row r="377" spans="1:19" ht="29.25" customHeight="1">
      <c r="A377" s="505">
        <v>2830</v>
      </c>
      <c r="B377" s="288" t="s">
        <v>478</v>
      </c>
      <c r="C377" s="281">
        <v>3</v>
      </c>
      <c r="D377" s="281">
        <v>0</v>
      </c>
      <c r="E377" s="508" t="s">
        <v>495</v>
      </c>
      <c r="F377" s="513">
        <v>0</v>
      </c>
      <c r="G377" s="513">
        <v>0</v>
      </c>
      <c r="H377" s="748">
        <v>0</v>
      </c>
    </row>
    <row r="378" spans="1:19" ht="13.5" customHeight="1">
      <c r="A378" s="505"/>
      <c r="B378" s="288"/>
      <c r="C378" s="281"/>
      <c r="D378" s="281"/>
      <c r="E378" s="506" t="s">
        <v>34</v>
      </c>
      <c r="F378" s="513"/>
      <c r="G378" s="513"/>
      <c r="H378" s="748"/>
    </row>
    <row r="379" spans="1:19" ht="28.5" customHeight="1">
      <c r="A379" s="505">
        <v>2831</v>
      </c>
      <c r="B379" s="295" t="s">
        <v>478</v>
      </c>
      <c r="C379" s="282">
        <v>3</v>
      </c>
      <c r="D379" s="282">
        <v>1</v>
      </c>
      <c r="E379" s="506" t="s">
        <v>497</v>
      </c>
      <c r="F379" s="513"/>
      <c r="G379" s="513"/>
      <c r="H379" s="748"/>
    </row>
    <row r="380" spans="1:19" ht="27">
      <c r="A380" s="505"/>
      <c r="B380" s="295"/>
      <c r="C380" s="282"/>
      <c r="D380" s="282"/>
      <c r="E380" s="506" t="s">
        <v>959</v>
      </c>
      <c r="F380" s="513"/>
      <c r="G380" s="513"/>
      <c r="H380" s="748"/>
    </row>
    <row r="381" spans="1:19" ht="16.5">
      <c r="A381" s="505">
        <v>2832</v>
      </c>
      <c r="B381" s="295" t="s">
        <v>478</v>
      </c>
      <c r="C381" s="282">
        <v>3</v>
      </c>
      <c r="D381" s="282">
        <v>2</v>
      </c>
      <c r="E381" s="506" t="s">
        <v>498</v>
      </c>
      <c r="F381" s="513"/>
      <c r="G381" s="513"/>
      <c r="H381" s="748"/>
    </row>
    <row r="382" spans="1:19" ht="27">
      <c r="A382" s="505"/>
      <c r="B382" s="295"/>
      <c r="C382" s="282"/>
      <c r="D382" s="282"/>
      <c r="E382" s="506" t="s">
        <v>959</v>
      </c>
      <c r="F382" s="513"/>
      <c r="G382" s="513"/>
      <c r="H382" s="748"/>
    </row>
    <row r="383" spans="1:19" ht="16.5">
      <c r="A383" s="505">
        <v>2833</v>
      </c>
      <c r="B383" s="295" t="s">
        <v>478</v>
      </c>
      <c r="C383" s="282">
        <v>3</v>
      </c>
      <c r="D383" s="282">
        <v>3</v>
      </c>
      <c r="E383" s="506" t="s">
        <v>499</v>
      </c>
      <c r="F383" s="513"/>
      <c r="G383" s="513"/>
      <c r="H383" s="748"/>
    </row>
    <row r="384" spans="1:19" ht="27">
      <c r="A384" s="505"/>
      <c r="B384" s="295"/>
      <c r="C384" s="282"/>
      <c r="D384" s="282"/>
      <c r="E384" s="506" t="s">
        <v>959</v>
      </c>
      <c r="F384" s="513"/>
      <c r="G384" s="513"/>
      <c r="H384" s="748"/>
    </row>
    <row r="385" spans="1:13" ht="16.5">
      <c r="A385" s="505">
        <v>2840</v>
      </c>
      <c r="B385" s="288" t="s">
        <v>478</v>
      </c>
      <c r="C385" s="281">
        <v>4</v>
      </c>
      <c r="D385" s="281">
        <v>0</v>
      </c>
      <c r="E385" s="508" t="s">
        <v>500</v>
      </c>
      <c r="F385" s="513">
        <v>0</v>
      </c>
      <c r="G385" s="513">
        <v>0</v>
      </c>
      <c r="H385" s="748">
        <v>0</v>
      </c>
    </row>
    <row r="386" spans="1:13" ht="14.25" customHeight="1">
      <c r="A386" s="505"/>
      <c r="B386" s="288"/>
      <c r="C386" s="281"/>
      <c r="D386" s="281"/>
      <c r="E386" s="506" t="s">
        <v>34</v>
      </c>
      <c r="F386" s="513"/>
      <c r="G386" s="513"/>
      <c r="H386" s="748"/>
    </row>
    <row r="387" spans="1:13" ht="16.5">
      <c r="A387" s="505">
        <v>2841</v>
      </c>
      <c r="B387" s="295" t="s">
        <v>478</v>
      </c>
      <c r="C387" s="282">
        <v>4</v>
      </c>
      <c r="D387" s="282">
        <v>1</v>
      </c>
      <c r="E387" s="506" t="s">
        <v>503</v>
      </c>
      <c r="F387" s="513"/>
      <c r="G387" s="513"/>
      <c r="H387" s="748"/>
    </row>
    <row r="388" spans="1:13" ht="27">
      <c r="A388" s="505"/>
      <c r="B388" s="295"/>
      <c r="C388" s="282"/>
      <c r="D388" s="282"/>
      <c r="E388" s="506" t="s">
        <v>959</v>
      </c>
      <c r="F388" s="513"/>
      <c r="G388" s="513"/>
      <c r="H388" s="748"/>
    </row>
    <row r="389" spans="1:13" ht="27.75" customHeight="1">
      <c r="A389" s="505">
        <v>2842</v>
      </c>
      <c r="B389" s="295" t="s">
        <v>478</v>
      </c>
      <c r="C389" s="282">
        <v>4</v>
      </c>
      <c r="D389" s="282">
        <v>2</v>
      </c>
      <c r="E389" s="506" t="s">
        <v>504</v>
      </c>
      <c r="F389" s="513"/>
      <c r="G389" s="513"/>
      <c r="H389" s="748"/>
    </row>
    <row r="390" spans="1:13" ht="27">
      <c r="A390" s="505"/>
      <c r="B390" s="295"/>
      <c r="C390" s="282"/>
      <c r="D390" s="282"/>
      <c r="E390" s="506" t="s">
        <v>959</v>
      </c>
      <c r="F390" s="513"/>
      <c r="G390" s="513"/>
      <c r="H390" s="748"/>
    </row>
    <row r="391" spans="1:13" ht="15" customHeight="1">
      <c r="A391" s="505">
        <v>2843</v>
      </c>
      <c r="B391" s="295" t="s">
        <v>478</v>
      </c>
      <c r="C391" s="282">
        <v>4</v>
      </c>
      <c r="D391" s="282">
        <v>3</v>
      </c>
      <c r="E391" s="506" t="s">
        <v>500</v>
      </c>
      <c r="F391" s="513"/>
      <c r="G391" s="513"/>
      <c r="H391" s="748"/>
    </row>
    <row r="392" spans="1:13" ht="27">
      <c r="A392" s="505"/>
      <c r="B392" s="295"/>
      <c r="C392" s="282"/>
      <c r="D392" s="282"/>
      <c r="E392" s="506" t="s">
        <v>959</v>
      </c>
      <c r="F392" s="513"/>
      <c r="G392" s="513"/>
      <c r="H392" s="748"/>
    </row>
    <row r="393" spans="1:13" ht="28.5">
      <c r="A393" s="505">
        <v>2850</v>
      </c>
      <c r="B393" s="288" t="s">
        <v>478</v>
      </c>
      <c r="C393" s="281">
        <v>5</v>
      </c>
      <c r="D393" s="281">
        <v>0</v>
      </c>
      <c r="E393" s="514" t="s">
        <v>505</v>
      </c>
      <c r="F393" s="513">
        <v>0</v>
      </c>
      <c r="G393" s="513">
        <v>0</v>
      </c>
      <c r="H393" s="748">
        <v>0</v>
      </c>
    </row>
    <row r="394" spans="1:13" ht="16.5">
      <c r="A394" s="505"/>
      <c r="B394" s="288"/>
      <c r="C394" s="281"/>
      <c r="D394" s="281"/>
      <c r="E394" s="506" t="s">
        <v>34</v>
      </c>
      <c r="F394" s="513"/>
      <c r="G394" s="513"/>
      <c r="H394" s="748"/>
    </row>
    <row r="395" spans="1:13" ht="27">
      <c r="A395" s="505">
        <v>2851</v>
      </c>
      <c r="B395" s="288" t="s">
        <v>478</v>
      </c>
      <c r="C395" s="281">
        <v>5</v>
      </c>
      <c r="D395" s="281">
        <v>1</v>
      </c>
      <c r="E395" s="515" t="s">
        <v>505</v>
      </c>
      <c r="F395" s="513"/>
      <c r="G395" s="513"/>
      <c r="H395" s="748"/>
    </row>
    <row r="396" spans="1:13" ht="27">
      <c r="A396" s="505"/>
      <c r="B396" s="295"/>
      <c r="C396" s="282"/>
      <c r="D396" s="282"/>
      <c r="E396" s="506" t="s">
        <v>959</v>
      </c>
      <c r="F396" s="513"/>
      <c r="G396" s="513"/>
      <c r="H396" s="748"/>
    </row>
    <row r="397" spans="1:13" ht="16.5">
      <c r="A397" s="505">
        <v>2860</v>
      </c>
      <c r="B397" s="288" t="s">
        <v>478</v>
      </c>
      <c r="C397" s="281">
        <v>6</v>
      </c>
      <c r="D397" s="281">
        <v>0</v>
      </c>
      <c r="E397" s="514" t="s">
        <v>508</v>
      </c>
      <c r="F397" s="509">
        <f>+F399</f>
        <v>0</v>
      </c>
      <c r="G397" s="509">
        <f>+G399</f>
        <v>0</v>
      </c>
      <c r="H397" s="749">
        <f>+H399</f>
        <v>0</v>
      </c>
    </row>
    <row r="398" spans="1:13" ht="12.75" customHeight="1">
      <c r="A398" s="505"/>
      <c r="B398" s="288"/>
      <c r="C398" s="281"/>
      <c r="D398" s="281"/>
      <c r="E398" s="506" t="s">
        <v>34</v>
      </c>
      <c r="F398" s="513"/>
      <c r="G398" s="513"/>
      <c r="H398" s="748"/>
    </row>
    <row r="399" spans="1:13" ht="16.5">
      <c r="A399" s="505">
        <v>2861</v>
      </c>
      <c r="B399" s="295" t="s">
        <v>478</v>
      </c>
      <c r="C399" s="282">
        <v>6</v>
      </c>
      <c r="D399" s="282">
        <v>1</v>
      </c>
      <c r="E399" s="515" t="s">
        <v>508</v>
      </c>
      <c r="F399" s="513">
        <f>+F401+F402</f>
        <v>0</v>
      </c>
      <c r="G399" s="513">
        <f>+G401+G402</f>
        <v>0</v>
      </c>
      <c r="H399" s="748">
        <f>+H401+H402</f>
        <v>0</v>
      </c>
      <c r="M399" s="268" t="s">
        <v>1009</v>
      </c>
    </row>
    <row r="400" spans="1:13" ht="27">
      <c r="A400" s="505"/>
      <c r="B400" s="295"/>
      <c r="C400" s="282"/>
      <c r="D400" s="282"/>
      <c r="E400" s="506" t="s">
        <v>959</v>
      </c>
      <c r="F400" s="513"/>
      <c r="G400" s="513"/>
      <c r="H400" s="748"/>
    </row>
    <row r="401" spans="1:13" ht="16.5">
      <c r="A401" s="505"/>
      <c r="B401" s="295"/>
      <c r="C401" s="282"/>
      <c r="D401" s="282"/>
      <c r="E401" s="506" t="s">
        <v>960</v>
      </c>
      <c r="F401" s="513">
        <f>+G401+H401</f>
        <v>0</v>
      </c>
      <c r="G401" s="513"/>
      <c r="H401" s="748"/>
    </row>
    <row r="402" spans="1:13" ht="16.5">
      <c r="A402" s="505"/>
      <c r="B402" s="295"/>
      <c r="C402" s="282"/>
      <c r="D402" s="282"/>
      <c r="E402" s="506" t="s">
        <v>964</v>
      </c>
      <c r="F402" s="513">
        <f>+G402+H402</f>
        <v>0</v>
      </c>
      <c r="G402" s="513"/>
      <c r="H402" s="748"/>
    </row>
    <row r="403" spans="1:13" ht="48" customHeight="1">
      <c r="A403" s="282">
        <v>2900</v>
      </c>
      <c r="B403" s="288" t="s">
        <v>511</v>
      </c>
      <c r="C403" s="281">
        <v>0</v>
      </c>
      <c r="D403" s="281">
        <v>0</v>
      </c>
      <c r="E403" s="502" t="s">
        <v>1010</v>
      </c>
      <c r="F403" s="516">
        <f>+G403+H403</f>
        <v>459000</v>
      </c>
      <c r="G403" s="516">
        <f>+G405+G430</f>
        <v>349000</v>
      </c>
      <c r="H403" s="750">
        <f>+H405</f>
        <v>110000</v>
      </c>
    </row>
    <row r="404" spans="1:13" ht="16.5">
      <c r="A404" s="505"/>
      <c r="B404" s="288"/>
      <c r="C404" s="281"/>
      <c r="D404" s="281"/>
      <c r="E404" s="506" t="s">
        <v>18</v>
      </c>
      <c r="F404" s="509"/>
      <c r="G404" s="509"/>
      <c r="H404" s="751"/>
    </row>
    <row r="405" spans="1:13" ht="16.5">
      <c r="A405" s="505">
        <v>2910</v>
      </c>
      <c r="B405" s="288" t="s">
        <v>511</v>
      </c>
      <c r="C405" s="281">
        <v>1</v>
      </c>
      <c r="D405" s="281">
        <v>0</v>
      </c>
      <c r="E405" s="508" t="s">
        <v>515</v>
      </c>
      <c r="F405" s="516">
        <f>+G405+H405</f>
        <v>387000</v>
      </c>
      <c r="G405" s="516">
        <f>+G407</f>
        <v>277000</v>
      </c>
      <c r="H405" s="750">
        <f>+H407</f>
        <v>110000</v>
      </c>
    </row>
    <row r="406" spans="1:13" ht="12.75" customHeight="1">
      <c r="A406" s="505"/>
      <c r="B406" s="288"/>
      <c r="C406" s="281"/>
      <c r="D406" s="281"/>
      <c r="E406" s="506" t="s">
        <v>34</v>
      </c>
      <c r="F406" s="509"/>
      <c r="G406" s="509"/>
      <c r="H406" s="752"/>
    </row>
    <row r="407" spans="1:13" ht="16.5">
      <c r="A407" s="505">
        <v>2911</v>
      </c>
      <c r="B407" s="295" t="s">
        <v>511</v>
      </c>
      <c r="C407" s="282">
        <v>1</v>
      </c>
      <c r="D407" s="282">
        <v>1</v>
      </c>
      <c r="E407" s="506" t="s">
        <v>517</v>
      </c>
      <c r="F407" s="509">
        <f>+G407+H407</f>
        <v>387000</v>
      </c>
      <c r="G407" s="509">
        <f>+G409</f>
        <v>277000</v>
      </c>
      <c r="H407" s="750">
        <f>+H409+H410</f>
        <v>110000</v>
      </c>
    </row>
    <row r="408" spans="1:13" ht="27">
      <c r="A408" s="505"/>
      <c r="B408" s="295"/>
      <c r="C408" s="282"/>
      <c r="D408" s="282"/>
      <c r="E408" s="506" t="s">
        <v>959</v>
      </c>
      <c r="F408" s="513"/>
      <c r="G408" s="513"/>
      <c r="H408" s="748"/>
    </row>
    <row r="409" spans="1:13" ht="40.5">
      <c r="A409" s="505"/>
      <c r="B409" s="295"/>
      <c r="C409" s="282"/>
      <c r="D409" s="282"/>
      <c r="E409" s="506" t="s">
        <v>1011</v>
      </c>
      <c r="F409" s="491">
        <f>H409+G409</f>
        <v>277000</v>
      </c>
      <c r="G409" s="491">
        <v>277000</v>
      </c>
      <c r="H409" s="748">
        <v>0</v>
      </c>
    </row>
    <row r="410" spans="1:13" ht="16.5">
      <c r="A410" s="505"/>
      <c r="B410" s="295"/>
      <c r="C410" s="282"/>
      <c r="D410" s="282"/>
      <c r="E410" s="506" t="s">
        <v>1000</v>
      </c>
      <c r="F410" s="491">
        <f>+G410+H410</f>
        <v>110000</v>
      </c>
      <c r="G410" s="491"/>
      <c r="H410" s="748">
        <v>110000</v>
      </c>
      <c r="M410" s="579"/>
    </row>
    <row r="411" spans="1:13" ht="16.5">
      <c r="A411" s="505">
        <v>2912</v>
      </c>
      <c r="B411" s="295" t="s">
        <v>511</v>
      </c>
      <c r="C411" s="282">
        <v>1</v>
      </c>
      <c r="D411" s="282">
        <v>2</v>
      </c>
      <c r="E411" s="506" t="s">
        <v>518</v>
      </c>
      <c r="F411" s="513"/>
      <c r="G411" s="513"/>
      <c r="H411" s="748"/>
    </row>
    <row r="412" spans="1:13" ht="27">
      <c r="A412" s="505"/>
      <c r="B412" s="295"/>
      <c r="C412" s="282"/>
      <c r="D412" s="282"/>
      <c r="E412" s="506" t="s">
        <v>959</v>
      </c>
      <c r="F412" s="513"/>
      <c r="G412" s="513"/>
      <c r="H412" s="748"/>
    </row>
    <row r="413" spans="1:13" ht="16.5">
      <c r="A413" s="505">
        <v>2920</v>
      </c>
      <c r="B413" s="288" t="s">
        <v>511</v>
      </c>
      <c r="C413" s="281">
        <v>2</v>
      </c>
      <c r="D413" s="281">
        <v>0</v>
      </c>
      <c r="E413" s="508" t="s">
        <v>520</v>
      </c>
      <c r="F413" s="513"/>
      <c r="G413" s="513"/>
      <c r="H413" s="748"/>
    </row>
    <row r="414" spans="1:13" ht="14.25" customHeight="1">
      <c r="A414" s="505"/>
      <c r="B414" s="288"/>
      <c r="C414" s="281"/>
      <c r="D414" s="281"/>
      <c r="E414" s="506" t="s">
        <v>34</v>
      </c>
      <c r="F414" s="513"/>
      <c r="G414" s="513"/>
      <c r="H414" s="748"/>
    </row>
    <row r="415" spans="1:13" ht="13.5" customHeight="1">
      <c r="A415" s="505">
        <v>2921</v>
      </c>
      <c r="B415" s="295" t="s">
        <v>511</v>
      </c>
      <c r="C415" s="282">
        <v>2</v>
      </c>
      <c r="D415" s="282">
        <v>1</v>
      </c>
      <c r="E415" s="506" t="s">
        <v>523</v>
      </c>
      <c r="F415" s="513"/>
      <c r="G415" s="513"/>
      <c r="H415" s="748"/>
    </row>
    <row r="416" spans="1:13" ht="27">
      <c r="A416" s="505"/>
      <c r="B416" s="295"/>
      <c r="C416" s="282"/>
      <c r="D416" s="282"/>
      <c r="E416" s="506" t="s">
        <v>959</v>
      </c>
      <c r="F416" s="513"/>
      <c r="G416" s="513"/>
      <c r="H416" s="748"/>
    </row>
    <row r="417" spans="1:8" ht="16.5">
      <c r="A417" s="505">
        <v>2922</v>
      </c>
      <c r="B417" s="295" t="s">
        <v>511</v>
      </c>
      <c r="C417" s="282">
        <v>2</v>
      </c>
      <c r="D417" s="282">
        <v>2</v>
      </c>
      <c r="E417" s="506" t="s">
        <v>524</v>
      </c>
      <c r="F417" s="513"/>
      <c r="G417" s="513"/>
      <c r="H417" s="748"/>
    </row>
    <row r="418" spans="1:8" ht="27">
      <c r="A418" s="505"/>
      <c r="B418" s="295"/>
      <c r="C418" s="282"/>
      <c r="D418" s="282"/>
      <c r="E418" s="506" t="s">
        <v>959</v>
      </c>
      <c r="F418" s="513"/>
      <c r="G418" s="513"/>
      <c r="H418" s="748"/>
    </row>
    <row r="419" spans="1:8" ht="27.75" customHeight="1">
      <c r="A419" s="505">
        <v>2930</v>
      </c>
      <c r="B419" s="288" t="s">
        <v>511</v>
      </c>
      <c r="C419" s="281">
        <v>3</v>
      </c>
      <c r="D419" s="281">
        <v>0</v>
      </c>
      <c r="E419" s="508" t="s">
        <v>526</v>
      </c>
      <c r="F419" s="513"/>
      <c r="G419" s="513"/>
      <c r="H419" s="748"/>
    </row>
    <row r="420" spans="1:8" ht="13.5" customHeight="1">
      <c r="A420" s="505"/>
      <c r="B420" s="288"/>
      <c r="C420" s="281"/>
      <c r="D420" s="281"/>
      <c r="E420" s="506" t="s">
        <v>34</v>
      </c>
      <c r="F420" s="513"/>
      <c r="G420" s="513"/>
      <c r="H420" s="748"/>
    </row>
    <row r="421" spans="1:8" ht="27">
      <c r="A421" s="505">
        <v>2931</v>
      </c>
      <c r="B421" s="295" t="s">
        <v>511</v>
      </c>
      <c r="C421" s="282">
        <v>3</v>
      </c>
      <c r="D421" s="282">
        <v>1</v>
      </c>
      <c r="E421" s="506" t="s">
        <v>529</v>
      </c>
      <c r="F421" s="513"/>
      <c r="G421" s="513"/>
      <c r="H421" s="748"/>
    </row>
    <row r="422" spans="1:8" ht="27">
      <c r="A422" s="505"/>
      <c r="B422" s="295"/>
      <c r="C422" s="282"/>
      <c r="D422" s="282"/>
      <c r="E422" s="506" t="s">
        <v>959</v>
      </c>
      <c r="F422" s="513"/>
      <c r="G422" s="513"/>
      <c r="H422" s="748"/>
    </row>
    <row r="423" spans="1:8" ht="16.5">
      <c r="A423" s="505">
        <v>2932</v>
      </c>
      <c r="B423" s="295" t="s">
        <v>511</v>
      </c>
      <c r="C423" s="282">
        <v>3</v>
      </c>
      <c r="D423" s="282">
        <v>2</v>
      </c>
      <c r="E423" s="506" t="s">
        <v>530</v>
      </c>
      <c r="F423" s="513"/>
      <c r="G423" s="513"/>
      <c r="H423" s="748"/>
    </row>
    <row r="424" spans="1:8" ht="27">
      <c r="A424" s="505"/>
      <c r="B424" s="295"/>
      <c r="C424" s="282"/>
      <c r="D424" s="282"/>
      <c r="E424" s="506" t="s">
        <v>959</v>
      </c>
      <c r="F424" s="513"/>
      <c r="G424" s="513"/>
      <c r="H424" s="748"/>
    </row>
    <row r="425" spans="1:8" ht="16.5">
      <c r="A425" s="505">
        <v>2940</v>
      </c>
      <c r="B425" s="288" t="s">
        <v>511</v>
      </c>
      <c r="C425" s="281">
        <v>4</v>
      </c>
      <c r="D425" s="281">
        <v>0</v>
      </c>
      <c r="E425" s="508" t="s">
        <v>532</v>
      </c>
      <c r="F425" s="513"/>
      <c r="G425" s="513"/>
      <c r="H425" s="748"/>
    </row>
    <row r="426" spans="1:8" ht="16.5">
      <c r="A426" s="505"/>
      <c r="B426" s="288"/>
      <c r="C426" s="281"/>
      <c r="D426" s="281"/>
      <c r="E426" s="506" t="s">
        <v>34</v>
      </c>
      <c r="F426" s="513"/>
      <c r="G426" s="513"/>
      <c r="H426" s="748"/>
    </row>
    <row r="427" spans="1:8" ht="16.5">
      <c r="A427" s="505">
        <v>2941</v>
      </c>
      <c r="B427" s="295" t="s">
        <v>511</v>
      </c>
      <c r="C427" s="282">
        <v>4</v>
      </c>
      <c r="D427" s="282">
        <v>1</v>
      </c>
      <c r="E427" s="506" t="s">
        <v>534</v>
      </c>
      <c r="F427" s="513"/>
      <c r="G427" s="513"/>
      <c r="H427" s="748"/>
    </row>
    <row r="428" spans="1:8" ht="27">
      <c r="A428" s="505"/>
      <c r="B428" s="295"/>
      <c r="C428" s="282"/>
      <c r="D428" s="282"/>
      <c r="E428" s="506" t="s">
        <v>959</v>
      </c>
      <c r="F428" s="513"/>
      <c r="G428" s="513"/>
      <c r="H428" s="748"/>
    </row>
    <row r="429" spans="1:8" ht="54" customHeight="1">
      <c r="A429" s="505">
        <v>2942</v>
      </c>
      <c r="B429" s="295" t="s">
        <v>511</v>
      </c>
      <c r="C429" s="282">
        <v>4</v>
      </c>
      <c r="D429" s="282">
        <v>2</v>
      </c>
      <c r="E429" s="506" t="s">
        <v>1012</v>
      </c>
      <c r="F429" s="513"/>
      <c r="G429" s="513"/>
      <c r="H429" s="748"/>
    </row>
    <row r="430" spans="1:8" ht="16.5">
      <c r="A430" s="505">
        <v>2950</v>
      </c>
      <c r="B430" s="288" t="s">
        <v>511</v>
      </c>
      <c r="C430" s="281">
        <v>5</v>
      </c>
      <c r="D430" s="281">
        <v>0</v>
      </c>
      <c r="E430" s="508" t="s">
        <v>537</v>
      </c>
      <c r="F430" s="516">
        <f>+G430</f>
        <v>72000</v>
      </c>
      <c r="G430" s="516">
        <f>+G432</f>
        <v>72000</v>
      </c>
      <c r="H430" s="748"/>
    </row>
    <row r="431" spans="1:8" ht="14.25" customHeight="1">
      <c r="A431" s="505"/>
      <c r="B431" s="288"/>
      <c r="C431" s="281"/>
      <c r="D431" s="281"/>
      <c r="E431" s="506" t="s">
        <v>34</v>
      </c>
      <c r="F431" s="509"/>
      <c r="G431" s="509"/>
      <c r="H431" s="748"/>
    </row>
    <row r="432" spans="1:8" ht="16.5">
      <c r="A432" s="505">
        <v>2951</v>
      </c>
      <c r="B432" s="295" t="s">
        <v>511</v>
      </c>
      <c r="C432" s="282">
        <v>5</v>
      </c>
      <c r="D432" s="282">
        <v>1</v>
      </c>
      <c r="E432" s="506" t="s">
        <v>540</v>
      </c>
      <c r="F432" s="509">
        <f>+G432</f>
        <v>72000</v>
      </c>
      <c r="G432" s="509">
        <f>+G434+G435</f>
        <v>72000</v>
      </c>
      <c r="H432" s="748"/>
    </row>
    <row r="433" spans="1:8" ht="27">
      <c r="A433" s="505"/>
      <c r="B433" s="295"/>
      <c r="C433" s="282"/>
      <c r="D433" s="282"/>
      <c r="E433" s="506" t="s">
        <v>959</v>
      </c>
      <c r="F433" s="517"/>
      <c r="G433" s="517"/>
      <c r="H433" s="748"/>
    </row>
    <row r="434" spans="1:8" ht="40.5" customHeight="1">
      <c r="A434" s="505"/>
      <c r="B434" s="295"/>
      <c r="C434" s="282"/>
      <c r="D434" s="282"/>
      <c r="E434" s="506" t="s">
        <v>1013</v>
      </c>
      <c r="F434" s="491">
        <f>H434+G434</f>
        <v>66988.7</v>
      </c>
      <c r="G434" s="491">
        <v>66988.7</v>
      </c>
      <c r="H434" s="748"/>
    </row>
    <row r="435" spans="1:8" ht="27" customHeight="1">
      <c r="A435" s="505"/>
      <c r="B435" s="295"/>
      <c r="C435" s="282"/>
      <c r="D435" s="282"/>
      <c r="E435" s="506" t="s">
        <v>989</v>
      </c>
      <c r="F435" s="491">
        <f>+G435</f>
        <v>5011.3</v>
      </c>
      <c r="G435" s="491">
        <v>5011.3</v>
      </c>
      <c r="H435" s="748"/>
    </row>
    <row r="436" spans="1:8" ht="13.5" customHeight="1">
      <c r="A436" s="505">
        <v>2952</v>
      </c>
      <c r="B436" s="295" t="s">
        <v>511</v>
      </c>
      <c r="C436" s="282">
        <v>5</v>
      </c>
      <c r="D436" s="282">
        <v>2</v>
      </c>
      <c r="E436" s="506" t="s">
        <v>541</v>
      </c>
      <c r="F436" s="517"/>
      <c r="G436" s="517"/>
      <c r="H436" s="748"/>
    </row>
    <row r="437" spans="1:8" ht="27">
      <c r="A437" s="505"/>
      <c r="B437" s="295"/>
      <c r="C437" s="282"/>
      <c r="D437" s="282"/>
      <c r="E437" s="506" t="s">
        <v>959</v>
      </c>
      <c r="F437" s="513"/>
      <c r="G437" s="513"/>
      <c r="H437" s="748"/>
    </row>
    <row r="438" spans="1:8" ht="16.5">
      <c r="A438" s="505">
        <v>2960</v>
      </c>
      <c r="B438" s="288" t="s">
        <v>511</v>
      </c>
      <c r="C438" s="281">
        <v>6</v>
      </c>
      <c r="D438" s="281">
        <v>0</v>
      </c>
      <c r="E438" s="508" t="s">
        <v>542</v>
      </c>
      <c r="F438" s="513"/>
      <c r="G438" s="513"/>
      <c r="H438" s="748"/>
    </row>
    <row r="439" spans="1:8" ht="13.5" customHeight="1">
      <c r="A439" s="505"/>
      <c r="B439" s="288"/>
      <c r="C439" s="281"/>
      <c r="D439" s="281"/>
      <c r="E439" s="506" t="s">
        <v>34</v>
      </c>
      <c r="F439" s="513"/>
      <c r="G439" s="513"/>
      <c r="H439" s="748"/>
    </row>
    <row r="440" spans="1:8" ht="16.5">
      <c r="A440" s="505">
        <v>2961</v>
      </c>
      <c r="B440" s="295" t="s">
        <v>511</v>
      </c>
      <c r="C440" s="282">
        <v>6</v>
      </c>
      <c r="D440" s="282">
        <v>1</v>
      </c>
      <c r="E440" s="506" t="s">
        <v>542</v>
      </c>
      <c r="F440" s="513"/>
      <c r="G440" s="513"/>
      <c r="H440" s="748"/>
    </row>
    <row r="441" spans="1:8" ht="27">
      <c r="A441" s="505"/>
      <c r="B441" s="295"/>
      <c r="C441" s="282"/>
      <c r="D441" s="282"/>
      <c r="E441" s="506" t="s">
        <v>959</v>
      </c>
      <c r="F441" s="513"/>
      <c r="G441" s="513"/>
      <c r="H441" s="748"/>
    </row>
    <row r="442" spans="1:8" ht="28.5">
      <c r="A442" s="505">
        <v>2970</v>
      </c>
      <c r="B442" s="288" t="s">
        <v>511</v>
      </c>
      <c r="C442" s="281">
        <v>7</v>
      </c>
      <c r="D442" s="281">
        <v>0</v>
      </c>
      <c r="E442" s="508" t="s">
        <v>545</v>
      </c>
      <c r="F442" s="513"/>
      <c r="G442" s="513"/>
      <c r="H442" s="748"/>
    </row>
    <row r="443" spans="1:8" ht="11.25" customHeight="1">
      <c r="A443" s="505"/>
      <c r="B443" s="288"/>
      <c r="C443" s="281"/>
      <c r="D443" s="281"/>
      <c r="E443" s="506" t="s">
        <v>34</v>
      </c>
      <c r="F443" s="513"/>
      <c r="G443" s="513"/>
      <c r="H443" s="748"/>
    </row>
    <row r="444" spans="1:8" ht="27">
      <c r="A444" s="505">
        <v>2971</v>
      </c>
      <c r="B444" s="295" t="s">
        <v>511</v>
      </c>
      <c r="C444" s="282">
        <v>7</v>
      </c>
      <c r="D444" s="282">
        <v>1</v>
      </c>
      <c r="E444" s="506" t="s">
        <v>545</v>
      </c>
      <c r="F444" s="513"/>
      <c r="G444" s="513"/>
      <c r="H444" s="748"/>
    </row>
    <row r="445" spans="1:8" ht="27">
      <c r="A445" s="505"/>
      <c r="B445" s="295"/>
      <c r="C445" s="282"/>
      <c r="D445" s="282"/>
      <c r="E445" s="506" t="s">
        <v>959</v>
      </c>
      <c r="F445" s="513"/>
      <c r="G445" s="513"/>
      <c r="H445" s="748"/>
    </row>
    <row r="446" spans="1:8" ht="16.5">
      <c r="A446" s="505">
        <v>2980</v>
      </c>
      <c r="B446" s="288" t="s">
        <v>511</v>
      </c>
      <c r="C446" s="281">
        <v>8</v>
      </c>
      <c r="D446" s="281">
        <v>0</v>
      </c>
      <c r="E446" s="508" t="s">
        <v>548</v>
      </c>
      <c r="F446" s="513"/>
      <c r="G446" s="513"/>
      <c r="H446" s="748"/>
    </row>
    <row r="447" spans="1:8" ht="13.5" customHeight="1">
      <c r="A447" s="505"/>
      <c r="B447" s="288"/>
      <c r="C447" s="281"/>
      <c r="D447" s="281"/>
      <c r="E447" s="506" t="s">
        <v>34</v>
      </c>
      <c r="F447" s="513"/>
      <c r="G447" s="513"/>
      <c r="H447" s="748"/>
    </row>
    <row r="448" spans="1:8" ht="16.5">
      <c r="A448" s="505">
        <v>2981</v>
      </c>
      <c r="B448" s="295" t="s">
        <v>511</v>
      </c>
      <c r="C448" s="282">
        <v>8</v>
      </c>
      <c r="D448" s="282">
        <v>1</v>
      </c>
      <c r="E448" s="506" t="s">
        <v>548</v>
      </c>
      <c r="F448" s="513"/>
      <c r="G448" s="513"/>
      <c r="H448" s="748"/>
    </row>
    <row r="449" spans="1:8" ht="27">
      <c r="A449" s="505"/>
      <c r="B449" s="295"/>
      <c r="C449" s="282"/>
      <c r="D449" s="282"/>
      <c r="E449" s="506" t="s">
        <v>959</v>
      </c>
      <c r="F449" s="513"/>
      <c r="G449" s="513"/>
      <c r="H449" s="748"/>
    </row>
    <row r="450" spans="1:8" ht="39" customHeight="1">
      <c r="A450" s="282">
        <v>3000</v>
      </c>
      <c r="B450" s="288" t="s">
        <v>550</v>
      </c>
      <c r="C450" s="281">
        <v>0</v>
      </c>
      <c r="D450" s="281">
        <v>0</v>
      </c>
      <c r="E450" s="502" t="s">
        <v>1014</v>
      </c>
      <c r="F450" s="516">
        <f>+G450</f>
        <v>16000</v>
      </c>
      <c r="G450" s="516">
        <f>+G477</f>
        <v>16000</v>
      </c>
      <c r="H450" s="748"/>
    </row>
    <row r="451" spans="1:8" ht="13.5" customHeight="1">
      <c r="A451" s="505"/>
      <c r="B451" s="288"/>
      <c r="C451" s="281"/>
      <c r="D451" s="281"/>
      <c r="E451" s="506" t="s">
        <v>18</v>
      </c>
      <c r="F451" s="513"/>
      <c r="G451" s="513"/>
      <c r="H451" s="748"/>
    </row>
    <row r="452" spans="1:8" ht="12.75" customHeight="1">
      <c r="A452" s="505">
        <v>3010</v>
      </c>
      <c r="B452" s="288" t="s">
        <v>550</v>
      </c>
      <c r="C452" s="281">
        <v>1</v>
      </c>
      <c r="D452" s="281">
        <v>0</v>
      </c>
      <c r="E452" s="508" t="s">
        <v>554</v>
      </c>
      <c r="F452" s="513"/>
      <c r="G452" s="513"/>
      <c r="H452" s="748"/>
    </row>
    <row r="453" spans="1:8" ht="16.5">
      <c r="A453" s="505"/>
      <c r="B453" s="288"/>
      <c r="C453" s="281"/>
      <c r="D453" s="281"/>
      <c r="E453" s="506" t="s">
        <v>34</v>
      </c>
      <c r="F453" s="513"/>
      <c r="G453" s="513"/>
      <c r="H453" s="748"/>
    </row>
    <row r="454" spans="1:8" ht="12.75" customHeight="1">
      <c r="A454" s="505">
        <v>3011</v>
      </c>
      <c r="B454" s="295" t="s">
        <v>550</v>
      </c>
      <c r="C454" s="282">
        <v>1</v>
      </c>
      <c r="D454" s="282">
        <v>1</v>
      </c>
      <c r="E454" s="506" t="s">
        <v>556</v>
      </c>
      <c r="F454" s="513"/>
      <c r="G454" s="513"/>
      <c r="H454" s="748"/>
    </row>
    <row r="455" spans="1:8" ht="27">
      <c r="A455" s="505"/>
      <c r="B455" s="295"/>
      <c r="C455" s="282"/>
      <c r="D455" s="282"/>
      <c r="E455" s="506" t="s">
        <v>959</v>
      </c>
      <c r="F455" s="513"/>
      <c r="G455" s="513"/>
      <c r="H455" s="748"/>
    </row>
    <row r="456" spans="1:8" ht="16.5">
      <c r="A456" s="505">
        <v>3012</v>
      </c>
      <c r="B456" s="295" t="s">
        <v>550</v>
      </c>
      <c r="C456" s="282">
        <v>1</v>
      </c>
      <c r="D456" s="282">
        <v>2</v>
      </c>
      <c r="E456" s="506" t="s">
        <v>557</v>
      </c>
      <c r="F456" s="513"/>
      <c r="G456" s="513"/>
      <c r="H456" s="748"/>
    </row>
    <row r="457" spans="1:8" ht="27">
      <c r="A457" s="505"/>
      <c r="B457" s="295"/>
      <c r="C457" s="282"/>
      <c r="D457" s="282"/>
      <c r="E457" s="506" t="s">
        <v>959</v>
      </c>
      <c r="F457" s="513"/>
      <c r="G457" s="513"/>
      <c r="H457" s="748"/>
    </row>
    <row r="458" spans="1:8" ht="12.75" customHeight="1">
      <c r="A458" s="505">
        <v>3020</v>
      </c>
      <c r="B458" s="288" t="s">
        <v>550</v>
      </c>
      <c r="C458" s="281">
        <v>2</v>
      </c>
      <c r="D458" s="281">
        <v>0</v>
      </c>
      <c r="E458" s="508" t="s">
        <v>559</v>
      </c>
      <c r="F458" s="513"/>
      <c r="G458" s="513"/>
      <c r="H458" s="748"/>
    </row>
    <row r="459" spans="1:8" ht="14.25" customHeight="1">
      <c r="A459" s="505"/>
      <c r="B459" s="288"/>
      <c r="C459" s="281"/>
      <c r="D459" s="281"/>
      <c r="E459" s="506" t="s">
        <v>34</v>
      </c>
      <c r="F459" s="513"/>
      <c r="G459" s="513"/>
      <c r="H459" s="748"/>
    </row>
    <row r="460" spans="1:8" ht="14.25" customHeight="1">
      <c r="A460" s="505">
        <v>3021</v>
      </c>
      <c r="B460" s="295" t="s">
        <v>550</v>
      </c>
      <c r="C460" s="282">
        <v>2</v>
      </c>
      <c r="D460" s="282">
        <v>1</v>
      </c>
      <c r="E460" s="506" t="s">
        <v>559</v>
      </c>
      <c r="F460" s="513"/>
      <c r="G460" s="513"/>
      <c r="H460" s="748"/>
    </row>
    <row r="461" spans="1:8" ht="27">
      <c r="A461" s="505"/>
      <c r="B461" s="295"/>
      <c r="C461" s="282"/>
      <c r="D461" s="282"/>
      <c r="E461" s="506" t="s">
        <v>959</v>
      </c>
      <c r="F461" s="513"/>
      <c r="G461" s="513"/>
      <c r="H461" s="748"/>
    </row>
    <row r="462" spans="1:8" ht="16.5">
      <c r="A462" s="505">
        <v>3030</v>
      </c>
      <c r="B462" s="288" t="s">
        <v>550</v>
      </c>
      <c r="C462" s="281">
        <v>3</v>
      </c>
      <c r="D462" s="281">
        <v>0</v>
      </c>
      <c r="E462" s="508" t="s">
        <v>562</v>
      </c>
      <c r="F462" s="513"/>
      <c r="G462" s="513"/>
      <c r="H462" s="748"/>
    </row>
    <row r="463" spans="1:8" ht="12.75" customHeight="1">
      <c r="A463" s="505"/>
      <c r="B463" s="288"/>
      <c r="C463" s="281"/>
      <c r="D463" s="281"/>
      <c r="E463" s="506" t="s">
        <v>34</v>
      </c>
      <c r="F463" s="513"/>
      <c r="G463" s="513"/>
      <c r="H463" s="748"/>
    </row>
    <row r="464" spans="1:8" ht="16.5">
      <c r="A464" s="505">
        <v>3031</v>
      </c>
      <c r="B464" s="295" t="s">
        <v>550</v>
      </c>
      <c r="C464" s="282">
        <v>3</v>
      </c>
      <c r="D464" s="282">
        <v>1</v>
      </c>
      <c r="E464" s="506" t="s">
        <v>562</v>
      </c>
      <c r="F464" s="513"/>
      <c r="G464" s="513"/>
      <c r="H464" s="748"/>
    </row>
    <row r="465" spans="1:8" ht="16.5">
      <c r="A465" s="505">
        <v>3040</v>
      </c>
      <c r="B465" s="288" t="s">
        <v>550</v>
      </c>
      <c r="C465" s="281">
        <v>4</v>
      </c>
      <c r="D465" s="281">
        <v>0</v>
      </c>
      <c r="E465" s="508" t="s">
        <v>565</v>
      </c>
      <c r="F465" s="513"/>
      <c r="G465" s="513"/>
      <c r="H465" s="748"/>
    </row>
    <row r="466" spans="1:8" ht="12" customHeight="1">
      <c r="A466" s="505"/>
      <c r="B466" s="288"/>
      <c r="C466" s="281"/>
      <c r="D466" s="281"/>
      <c r="E466" s="506" t="s">
        <v>34</v>
      </c>
      <c r="F466" s="513"/>
      <c r="G466" s="513"/>
      <c r="H466" s="748"/>
    </row>
    <row r="467" spans="1:8" ht="16.5">
      <c r="A467" s="505">
        <v>3041</v>
      </c>
      <c r="B467" s="295" t="s">
        <v>550</v>
      </c>
      <c r="C467" s="282">
        <v>4</v>
      </c>
      <c r="D467" s="282">
        <v>1</v>
      </c>
      <c r="E467" s="506" t="s">
        <v>565</v>
      </c>
      <c r="F467" s="513"/>
      <c r="G467" s="513"/>
      <c r="H467" s="748"/>
    </row>
    <row r="468" spans="1:8" ht="27">
      <c r="A468" s="505"/>
      <c r="B468" s="295"/>
      <c r="C468" s="282"/>
      <c r="D468" s="282"/>
      <c r="E468" s="506" t="s">
        <v>959</v>
      </c>
      <c r="F468" s="513"/>
      <c r="G468" s="513"/>
      <c r="H468" s="748"/>
    </row>
    <row r="469" spans="1:8" ht="16.5">
      <c r="A469" s="505">
        <v>3050</v>
      </c>
      <c r="B469" s="288" t="s">
        <v>550</v>
      </c>
      <c r="C469" s="281">
        <v>5</v>
      </c>
      <c r="D469" s="281">
        <v>0</v>
      </c>
      <c r="E469" s="508" t="s">
        <v>567</v>
      </c>
      <c r="F469" s="513"/>
      <c r="G469" s="513"/>
      <c r="H469" s="748"/>
    </row>
    <row r="470" spans="1:8" ht="13.5" customHeight="1">
      <c r="A470" s="505"/>
      <c r="B470" s="288"/>
      <c r="C470" s="281"/>
      <c r="D470" s="281"/>
      <c r="E470" s="506" t="s">
        <v>34</v>
      </c>
      <c r="F470" s="513"/>
      <c r="G470" s="513"/>
      <c r="H470" s="748"/>
    </row>
    <row r="471" spans="1:8" ht="16.5">
      <c r="A471" s="505">
        <v>3051</v>
      </c>
      <c r="B471" s="295" t="s">
        <v>550</v>
      </c>
      <c r="C471" s="282">
        <v>5</v>
      </c>
      <c r="D471" s="282">
        <v>1</v>
      </c>
      <c r="E471" s="506" t="s">
        <v>567</v>
      </c>
      <c r="F471" s="513"/>
      <c r="G471" s="513"/>
      <c r="H471" s="748"/>
    </row>
    <row r="472" spans="1:8" ht="27">
      <c r="A472" s="505"/>
      <c r="B472" s="295"/>
      <c r="C472" s="282"/>
      <c r="D472" s="282"/>
      <c r="E472" s="506" t="s">
        <v>959</v>
      </c>
      <c r="F472" s="513"/>
      <c r="G472" s="513"/>
      <c r="H472" s="748"/>
    </row>
    <row r="473" spans="1:8" ht="16.5">
      <c r="A473" s="505">
        <v>3060</v>
      </c>
      <c r="B473" s="288" t="s">
        <v>550</v>
      </c>
      <c r="C473" s="281">
        <v>6</v>
      </c>
      <c r="D473" s="281">
        <v>0</v>
      </c>
      <c r="E473" s="508" t="s">
        <v>570</v>
      </c>
      <c r="F473" s="513"/>
      <c r="G473" s="513"/>
      <c r="H473" s="748"/>
    </row>
    <row r="474" spans="1:8" ht="16.5">
      <c r="A474" s="505"/>
      <c r="B474" s="288"/>
      <c r="C474" s="281"/>
      <c r="D474" s="281"/>
      <c r="E474" s="506" t="s">
        <v>34</v>
      </c>
      <c r="F474" s="513"/>
      <c r="G474" s="513"/>
      <c r="H474" s="748"/>
    </row>
    <row r="475" spans="1:8" ht="16.5">
      <c r="A475" s="505">
        <v>3061</v>
      </c>
      <c r="B475" s="295" t="s">
        <v>550</v>
      </c>
      <c r="C475" s="282">
        <v>6</v>
      </c>
      <c r="D475" s="282">
        <v>1</v>
      </c>
      <c r="E475" s="506" t="s">
        <v>570</v>
      </c>
      <c r="F475" s="513"/>
      <c r="G475" s="513"/>
      <c r="H475" s="748"/>
    </row>
    <row r="476" spans="1:8" ht="27">
      <c r="A476" s="505"/>
      <c r="B476" s="295"/>
      <c r="C476" s="282"/>
      <c r="D476" s="282"/>
      <c r="E476" s="506" t="s">
        <v>959</v>
      </c>
      <c r="F476" s="513"/>
      <c r="G476" s="513"/>
      <c r="H476" s="748"/>
    </row>
    <row r="477" spans="1:8" ht="28.5">
      <c r="A477" s="505">
        <v>3070</v>
      </c>
      <c r="B477" s="288" t="s">
        <v>550</v>
      </c>
      <c r="C477" s="281">
        <v>7</v>
      </c>
      <c r="D477" s="281">
        <v>0</v>
      </c>
      <c r="E477" s="508" t="s">
        <v>572</v>
      </c>
      <c r="F477" s="516">
        <f>+G477</f>
        <v>16000</v>
      </c>
      <c r="G477" s="516">
        <f>+G479</f>
        <v>16000</v>
      </c>
      <c r="H477" s="748"/>
    </row>
    <row r="478" spans="1:8" ht="12.75" customHeight="1">
      <c r="A478" s="505"/>
      <c r="B478" s="288"/>
      <c r="C478" s="281"/>
      <c r="D478" s="281"/>
      <c r="E478" s="506" t="s">
        <v>34</v>
      </c>
      <c r="F478" s="513"/>
      <c r="G478" s="513"/>
      <c r="H478" s="748"/>
    </row>
    <row r="479" spans="1:8" ht="27">
      <c r="A479" s="505">
        <v>3071</v>
      </c>
      <c r="B479" s="295" t="s">
        <v>550</v>
      </c>
      <c r="C479" s="282">
        <v>7</v>
      </c>
      <c r="D479" s="282">
        <v>1</v>
      </c>
      <c r="E479" s="506" t="s">
        <v>572</v>
      </c>
      <c r="F479" s="509">
        <f>+G479</f>
        <v>16000</v>
      </c>
      <c r="G479" s="509">
        <f>+G481</f>
        <v>16000</v>
      </c>
      <c r="H479" s="748"/>
    </row>
    <row r="480" spans="1:8" ht="27">
      <c r="A480" s="505"/>
      <c r="B480" s="295"/>
      <c r="C480" s="282"/>
      <c r="D480" s="282"/>
      <c r="E480" s="506" t="s">
        <v>959</v>
      </c>
      <c r="F480" s="509"/>
      <c r="G480" s="509"/>
      <c r="H480" s="748"/>
    </row>
    <row r="481" spans="1:8" ht="15" customHeight="1">
      <c r="A481" s="505"/>
      <c r="B481" s="295"/>
      <c r="C481" s="282"/>
      <c r="D481" s="282"/>
      <c r="E481" s="506" t="s">
        <v>1015</v>
      </c>
      <c r="F481" s="509">
        <f>+G481</f>
        <v>16000</v>
      </c>
      <c r="G481" s="509">
        <v>16000</v>
      </c>
      <c r="H481" s="748"/>
    </row>
    <row r="482" spans="1:8" ht="28.5">
      <c r="A482" s="505">
        <v>3080</v>
      </c>
      <c r="B482" s="288" t="s">
        <v>550</v>
      </c>
      <c r="C482" s="281">
        <v>8</v>
      </c>
      <c r="D482" s="281">
        <v>0</v>
      </c>
      <c r="E482" s="508" t="s">
        <v>574</v>
      </c>
      <c r="F482" s="513"/>
      <c r="G482" s="513"/>
      <c r="H482" s="748"/>
    </row>
    <row r="483" spans="1:8" ht="12.75" customHeight="1">
      <c r="A483" s="505"/>
      <c r="B483" s="288"/>
      <c r="C483" s="281"/>
      <c r="D483" s="281"/>
      <c r="E483" s="506" t="s">
        <v>34</v>
      </c>
      <c r="F483" s="513"/>
      <c r="G483" s="513"/>
      <c r="H483" s="748"/>
    </row>
    <row r="484" spans="1:8" ht="27">
      <c r="A484" s="505">
        <v>3081</v>
      </c>
      <c r="B484" s="295" t="s">
        <v>550</v>
      </c>
      <c r="C484" s="282">
        <v>8</v>
      </c>
      <c r="D484" s="282">
        <v>1</v>
      </c>
      <c r="E484" s="506" t="s">
        <v>574</v>
      </c>
      <c r="F484" s="513"/>
      <c r="G484" s="513"/>
      <c r="H484" s="748"/>
    </row>
    <row r="485" spans="1:8" ht="15" customHeight="1">
      <c r="A485" s="505"/>
      <c r="B485" s="288"/>
      <c r="C485" s="281"/>
      <c r="D485" s="281"/>
      <c r="E485" s="506" t="s">
        <v>34</v>
      </c>
      <c r="F485" s="513"/>
      <c r="G485" s="513"/>
      <c r="H485" s="748"/>
    </row>
    <row r="486" spans="1:8" ht="28.5">
      <c r="A486" s="505">
        <v>3090</v>
      </c>
      <c r="B486" s="288" t="s">
        <v>550</v>
      </c>
      <c r="C486" s="281">
        <v>9</v>
      </c>
      <c r="D486" s="281">
        <v>0</v>
      </c>
      <c r="E486" s="508" t="s">
        <v>578</v>
      </c>
      <c r="F486" s="513"/>
      <c r="G486" s="513"/>
      <c r="H486" s="748"/>
    </row>
    <row r="487" spans="1:8" ht="16.5">
      <c r="A487" s="505"/>
      <c r="B487" s="288"/>
      <c r="C487" s="281"/>
      <c r="D487" s="281"/>
      <c r="E487" s="506" t="s">
        <v>34</v>
      </c>
      <c r="F487" s="513"/>
      <c r="G487" s="513"/>
      <c r="H487" s="748"/>
    </row>
    <row r="488" spans="1:8" ht="16.5">
      <c r="A488" s="505">
        <v>3091</v>
      </c>
      <c r="B488" s="295" t="s">
        <v>550</v>
      </c>
      <c r="C488" s="282">
        <v>9</v>
      </c>
      <c r="D488" s="282">
        <v>1</v>
      </c>
      <c r="E488" s="506" t="s">
        <v>578</v>
      </c>
      <c r="F488" s="513"/>
      <c r="G488" s="513"/>
      <c r="H488" s="748"/>
    </row>
    <row r="489" spans="1:8" ht="40.5" customHeight="1">
      <c r="A489" s="505"/>
      <c r="B489" s="295"/>
      <c r="C489" s="282"/>
      <c r="D489" s="282"/>
      <c r="E489" s="506" t="s">
        <v>959</v>
      </c>
      <c r="F489" s="513"/>
      <c r="G489" s="513"/>
      <c r="H489" s="748"/>
    </row>
    <row r="490" spans="1:8" ht="27">
      <c r="A490" s="505">
        <v>3092</v>
      </c>
      <c r="B490" s="295" t="s">
        <v>550</v>
      </c>
      <c r="C490" s="282">
        <v>9</v>
      </c>
      <c r="D490" s="282">
        <v>2</v>
      </c>
      <c r="E490" s="506" t="s">
        <v>580</v>
      </c>
      <c r="F490" s="513"/>
      <c r="G490" s="513"/>
      <c r="H490" s="748"/>
    </row>
    <row r="491" spans="1:8" ht="27">
      <c r="A491" s="505"/>
      <c r="B491" s="295"/>
      <c r="C491" s="282"/>
      <c r="D491" s="282"/>
      <c r="E491" s="506" t="s">
        <v>959</v>
      </c>
      <c r="F491" s="513"/>
      <c r="G491" s="513"/>
      <c r="H491" s="748"/>
    </row>
    <row r="492" spans="1:8" ht="33">
      <c r="A492" s="282">
        <v>3100</v>
      </c>
      <c r="B492" s="288" t="s">
        <v>582</v>
      </c>
      <c r="C492" s="288" t="s">
        <v>208</v>
      </c>
      <c r="D492" s="288" t="s">
        <v>208</v>
      </c>
      <c r="E492" s="518" t="s">
        <v>1016</v>
      </c>
      <c r="F492" s="516">
        <f>+G492</f>
        <v>79276.149999999994</v>
      </c>
      <c r="G492" s="516">
        <f>+G494</f>
        <v>79276.149999999994</v>
      </c>
      <c r="H492" s="748"/>
    </row>
    <row r="493" spans="1:8" ht="15" customHeight="1">
      <c r="A493" s="505"/>
      <c r="B493" s="288"/>
      <c r="C493" s="281"/>
      <c r="D493" s="281"/>
      <c r="E493" s="506" t="s">
        <v>18</v>
      </c>
      <c r="F493" s="509"/>
      <c r="G493" s="509"/>
      <c r="H493" s="748"/>
    </row>
    <row r="494" spans="1:8" ht="16.5">
      <c r="A494" s="505">
        <v>3110</v>
      </c>
      <c r="B494" s="289" t="s">
        <v>582</v>
      </c>
      <c r="C494" s="289" t="s">
        <v>21</v>
      </c>
      <c r="D494" s="289" t="s">
        <v>208</v>
      </c>
      <c r="E494" s="514" t="s">
        <v>584</v>
      </c>
      <c r="F494" s="516">
        <f>+G494</f>
        <v>79276.149999999994</v>
      </c>
      <c r="G494" s="516">
        <f>+G496</f>
        <v>79276.149999999994</v>
      </c>
      <c r="H494" s="748"/>
    </row>
    <row r="495" spans="1:8" ht="12.75" customHeight="1">
      <c r="A495" s="505"/>
      <c r="B495" s="288"/>
      <c r="C495" s="281"/>
      <c r="D495" s="281"/>
      <c r="E495" s="506" t="s">
        <v>34</v>
      </c>
      <c r="F495" s="509"/>
      <c r="G495" s="509"/>
      <c r="H495" s="748"/>
    </row>
    <row r="496" spans="1:8" ht="16.5">
      <c r="A496" s="505">
        <v>3112</v>
      </c>
      <c r="B496" s="289" t="s">
        <v>582</v>
      </c>
      <c r="C496" s="289" t="s">
        <v>21</v>
      </c>
      <c r="D496" s="289" t="s">
        <v>215</v>
      </c>
      <c r="E496" s="515" t="s">
        <v>1017</v>
      </c>
      <c r="F496" s="509">
        <f>+G496</f>
        <v>79276.149999999994</v>
      </c>
      <c r="G496" s="509">
        <f>+G497+G498</f>
        <v>79276.149999999994</v>
      </c>
      <c r="H496" s="748"/>
    </row>
    <row r="497" spans="1:10" ht="27">
      <c r="A497" s="505"/>
      <c r="B497" s="295"/>
      <c r="C497" s="282"/>
      <c r="D497" s="282"/>
      <c r="E497" s="506" t="s">
        <v>959</v>
      </c>
      <c r="F497" s="491"/>
      <c r="G497" s="491"/>
      <c r="H497" s="746"/>
      <c r="I497" s="272"/>
      <c r="J497" s="272"/>
    </row>
    <row r="498" spans="1:10" ht="16.5">
      <c r="A498" s="505"/>
      <c r="B498" s="295"/>
      <c r="C498" s="282"/>
      <c r="D498" s="282"/>
      <c r="E498" s="506" t="s">
        <v>1018</v>
      </c>
      <c r="F498" s="491">
        <f>+G498</f>
        <v>79276.149999999994</v>
      </c>
      <c r="G498" s="492">
        <f>81266.15-1000-990-5000+1000+4000</f>
        <v>79276.149999999994</v>
      </c>
      <c r="H498" s="746"/>
      <c r="I498" s="272"/>
      <c r="J498" s="272"/>
    </row>
    <row r="499" spans="1:10" ht="16.5">
      <c r="B499" s="290"/>
      <c r="C499" s="291"/>
      <c r="D499" s="292"/>
      <c r="E499" s="293"/>
      <c r="F499" s="489"/>
      <c r="G499" s="489"/>
      <c r="H499" s="734"/>
      <c r="I499" s="272"/>
      <c r="J499" s="272"/>
    </row>
    <row r="500" spans="1:10" ht="16.5">
      <c r="B500" s="290"/>
      <c r="C500" s="291"/>
      <c r="D500" s="322"/>
      <c r="E500" s="667"/>
      <c r="F500" s="667"/>
      <c r="G500" s="667"/>
      <c r="H500" s="667"/>
      <c r="I500" s="290"/>
      <c r="J500" s="290"/>
    </row>
    <row r="501" spans="1:10" ht="16.5">
      <c r="B501" s="290"/>
      <c r="C501" s="291"/>
      <c r="D501" s="322"/>
      <c r="E501" s="319"/>
      <c r="F501" s="493"/>
      <c r="G501" s="494"/>
      <c r="H501" s="753"/>
      <c r="I501" s="272"/>
      <c r="J501" s="272"/>
    </row>
    <row r="502" spans="1:10" ht="16.5">
      <c r="B502" s="290"/>
      <c r="C502" s="291"/>
      <c r="D502" s="321"/>
      <c r="E502" s="666"/>
      <c r="F502" s="666"/>
      <c r="G502" s="666"/>
      <c r="H502" s="666"/>
      <c r="I502" s="292"/>
      <c r="J502" s="292"/>
    </row>
    <row r="503" spans="1:10" ht="16.5">
      <c r="B503" s="290"/>
      <c r="C503" s="291"/>
      <c r="D503" s="321"/>
      <c r="E503" s="319"/>
      <c r="F503" s="493"/>
      <c r="G503" s="493"/>
      <c r="H503" s="753"/>
      <c r="I503" s="272"/>
      <c r="J503" s="272"/>
    </row>
    <row r="504" spans="1:10" ht="16.5">
      <c r="B504" s="290"/>
      <c r="C504" s="291"/>
      <c r="D504" s="292"/>
      <c r="E504" s="293"/>
      <c r="F504" s="489"/>
      <c r="G504" s="489"/>
      <c r="H504" s="734"/>
      <c r="I504" s="272"/>
      <c r="J504" s="272"/>
    </row>
  </sheetData>
  <mergeCells count="16">
    <mergeCell ref="N369:P369"/>
    <mergeCell ref="Q369:S369"/>
    <mergeCell ref="A5:H5"/>
    <mergeCell ref="A6:H6"/>
    <mergeCell ref="A9:A10"/>
    <mergeCell ref="B9:B10"/>
    <mergeCell ref="C9:C10"/>
    <mergeCell ref="D9:D10"/>
    <mergeCell ref="G7:H7"/>
    <mergeCell ref="F2:H2"/>
    <mergeCell ref="F1:H1"/>
    <mergeCell ref="E502:H502"/>
    <mergeCell ref="E500:H500"/>
    <mergeCell ref="E9:E10"/>
    <mergeCell ref="F9:F10"/>
    <mergeCell ref="G9:H9"/>
  </mergeCells>
  <phoneticPr fontId="6" type="noConversion"/>
  <printOptions horizontalCentered="1"/>
  <pageMargins left="0.23622047244094499" right="0.23622047244094499" top="0.196850393700787" bottom="0.196850393700787" header="0.31496062992126" footer="0.31496062992126"/>
  <pageSetup paperSize="9" scale="75" firstPageNumber="24" orientation="portrait" useFirstPageNumber="1" r:id="rId1"/>
  <headerFooter alignWithMargins="0">
    <oddFooter>&amp;C&amp;P</oddFooter>
  </headerFooter>
  <rowBreaks count="7" manualBreakCount="7">
    <brk id="180" max="7" man="1"/>
    <brk id="219" max="7" man="1"/>
    <brk id="307" max="7" man="1"/>
    <brk id="348" max="7" man="1"/>
    <brk id="385" max="7" man="1"/>
    <brk id="422" max="7" man="1"/>
    <brk id="461" max="7" man="1"/>
  </rowBreaks>
  <colBreaks count="2" manualBreakCount="2">
    <brk id="8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Sheet1 (2)</vt:lpstr>
      <vt:lpstr>Sheet1</vt:lpstr>
      <vt:lpstr>Sheet2</vt:lpstr>
      <vt:lpstr>Sheet3 </vt:lpstr>
      <vt:lpstr>Sheet4.5</vt:lpstr>
      <vt:lpstr>Sheet6 </vt:lpstr>
      <vt:lpstr>Sheet1!Print_Area</vt:lpstr>
      <vt:lpstr>Sheet2!Print_Area</vt:lpstr>
      <vt:lpstr>'Sheet3 '!Print_Area</vt:lpstr>
      <vt:lpstr>Sheet4.5!Print_Area</vt:lpstr>
      <vt:lpstr>'Sheet6 '!Print_Area</vt:lpstr>
      <vt:lpstr>Sheet2!Print_Titles</vt:lpstr>
      <vt:lpstr>'Sheet3 '!Print_Titles</vt:lpstr>
      <vt:lpstr>'Sheet6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2023-03-03T08:57:14Z</cp:lastPrinted>
  <dcterms:created xsi:type="dcterms:W3CDTF">1996-10-14T23:33:28Z</dcterms:created>
  <dcterms:modified xsi:type="dcterms:W3CDTF">2023-03-03T08:57:37Z</dcterms:modified>
  <cp:category/>
  <cp:contentStatus/>
</cp:coreProperties>
</file>